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10調達係\005 契約書\契約書（2025.4.1）\03契約書ひな形（物品・役務）\04用船契約書\単価契約\"/>
    </mc:Choice>
  </mc:AlternateContent>
  <xr:revisionPtr revIDLastSave="0" documentId="13_ncr:1_{506267B7-D3D8-43BE-BEDC-99647C588126}" xr6:coauthVersionLast="47" xr6:coauthVersionMax="47" xr10:uidLastSave="{00000000-0000-0000-0000-000000000000}"/>
  <bookViews>
    <workbookView xWindow="-108" yWindow="-108" windowWidth="23256" windowHeight="12576" tabRatio="894" firstSheet="3" activeTab="3" xr2:uid="{00000000-000D-0000-FFFF-FFFF00000000}"/>
  </bookViews>
  <sheets>
    <sheet name="送付文書 (案)" sheetId="19" state="hidden" r:id="rId1"/>
    <sheet name="送付文書(担当課長宛)" sheetId="12" state="hidden" r:id="rId2"/>
    <sheet name="契約スケジュール" sheetId="11" state="hidden" r:id="rId3"/>
    <sheet name="内訳書" sheetId="15" r:id="rId4"/>
    <sheet name="運航計画" sheetId="3" state="hidden" r:id="rId5"/>
    <sheet name="仕様書作成の参考資料" sheetId="5" state="hidden" r:id="rId6"/>
    <sheet name="各月実績入力表" sheetId="6" state="hidden" r:id="rId7"/>
    <sheet name="船舶安全管理勤務時の超勤の考え方" sheetId="8" state="hidden" r:id="rId8"/>
    <sheet name="海難事故発生状況" sheetId="10" state="hidden" r:id="rId9"/>
    <sheet name="H31d船舶修理予定表" sheetId="21" state="hidden" r:id="rId10"/>
    <sheet name="→以下不要" sheetId="23" state="hidden" r:id="rId11"/>
    <sheet name="内訳案 (概算参考)" sheetId="22" state="hidden" r:id="rId12"/>
  </sheets>
  <definedNames>
    <definedName name="_xlnm._FilterDatabase" localSheetId="4" hidden="1">運航計画!$A$7:$BF$373</definedName>
    <definedName name="_xlnm.Print_Area" localSheetId="9">H31d船舶修理予定表!$B$1:$AV$51</definedName>
    <definedName name="_xlnm.Print_Area" localSheetId="4">運航計画!$A$1:$BF$389</definedName>
    <definedName name="_xlnm.Print_Area" localSheetId="6">各月実績入力表!$A$1:$AG$218</definedName>
    <definedName name="_xlnm.Print_Area" localSheetId="2">契約スケジュール!$A$1:$F$38</definedName>
    <definedName name="_xlnm.Print_Area" localSheetId="5">仕様書作成の参考資料!$A$1:$AN$425</definedName>
    <definedName name="_xlnm.Print_Area" localSheetId="7">船舶安全管理勤務時の超勤の考え方!$A$1:$GW$220</definedName>
    <definedName name="_xlnm.Print_Area" localSheetId="11">'内訳案 (概算参考)'!$B$2:$AL$117</definedName>
    <definedName name="_xlnm.Print_Area" localSheetId="3">内訳書!$A$2:$AA$24</definedName>
    <definedName name="_xlnm.Print_Titles" localSheetId="4">運航計画!$1:$6</definedName>
    <definedName name="_xlnm.Print_Titles" localSheetId="11">'内訳案 (概算参考)'!$2:$4</definedName>
    <definedName name="_xlnm.Print_Titles" localSheetId="3">内訳書!$2:$4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7" i="11" l="1"/>
  <c r="A36" i="11"/>
  <c r="A35" i="11"/>
  <c r="A8" i="1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C7" i="11"/>
  <c r="C36" i="11" s="1"/>
  <c r="A5" i="11"/>
  <c r="A4" i="11"/>
  <c r="E7" i="11" l="1"/>
  <c r="C5" i="11"/>
  <c r="C37" i="11"/>
  <c r="C35" i="11"/>
  <c r="C4" i="11"/>
  <c r="C8" i="11"/>
  <c r="C9" i="11" s="1"/>
  <c r="C10" i="11" s="1"/>
  <c r="C11" i="11" s="1"/>
  <c r="C12" i="11" s="1"/>
  <c r="C13" i="11" s="1"/>
  <c r="C14" i="11" s="1"/>
  <c r="C15" i="11" s="1"/>
  <c r="C16" i="11" s="1"/>
  <c r="C17" i="11" s="1"/>
  <c r="C18" i="11" s="1"/>
  <c r="C19" i="11" s="1"/>
  <c r="C20" i="11" s="1"/>
  <c r="C21" i="11" s="1"/>
  <c r="C22" i="11" s="1"/>
  <c r="C23" i="11" s="1"/>
  <c r="C24" i="11" s="1"/>
  <c r="C25" i="11" s="1"/>
  <c r="C26" i="11" s="1"/>
  <c r="C27" i="11" s="1"/>
  <c r="C28" i="11" s="1"/>
  <c r="C29" i="11" s="1"/>
  <c r="C30" i="11" s="1"/>
  <c r="C31" i="11" s="1"/>
  <c r="C32" i="11" s="1"/>
  <c r="C33" i="11" s="1"/>
  <c r="C34" i="11" s="1"/>
  <c r="E37" i="11" l="1"/>
  <c r="E5" i="11"/>
  <c r="E36" i="11"/>
  <c r="E8" i="11"/>
  <c r="E9" i="11" s="1"/>
  <c r="E10" i="11" s="1"/>
  <c r="E11" i="11" s="1"/>
  <c r="E12" i="11" s="1"/>
  <c r="E13" i="11" s="1"/>
  <c r="E14" i="11" s="1"/>
  <c r="E15" i="11" s="1"/>
  <c r="E16" i="11" s="1"/>
  <c r="E17" i="11" s="1"/>
  <c r="E18" i="11" s="1"/>
  <c r="E19" i="11" s="1"/>
  <c r="E20" i="11" s="1"/>
  <c r="E21" i="11" s="1"/>
  <c r="E22" i="11" s="1"/>
  <c r="E23" i="11" s="1"/>
  <c r="E24" i="11" s="1"/>
  <c r="E25" i="11" s="1"/>
  <c r="E26" i="11" s="1"/>
  <c r="E27" i="11" s="1"/>
  <c r="E28" i="11" s="1"/>
  <c r="E29" i="11" s="1"/>
  <c r="E30" i="11" s="1"/>
  <c r="E31" i="11" s="1"/>
  <c r="E32" i="11" s="1"/>
  <c r="E33" i="11" s="1"/>
  <c r="E34" i="11" s="1"/>
  <c r="E35" i="11"/>
  <c r="E4" i="11"/>
  <c r="AH112" i="22"/>
  <c r="AH111" i="22"/>
  <c r="AH110" i="22"/>
  <c r="AH109" i="22"/>
  <c r="AH108" i="22"/>
  <c r="AH107" i="22"/>
  <c r="AH106" i="22"/>
  <c r="AH105" i="22"/>
  <c r="AH104" i="22"/>
  <c r="AH103" i="22"/>
  <c r="AH102" i="22"/>
  <c r="AH101" i="22"/>
  <c r="AH100" i="22"/>
  <c r="AH99" i="22"/>
  <c r="AH98" i="22"/>
  <c r="AH97" i="22"/>
  <c r="AH96" i="22"/>
  <c r="AH95" i="22"/>
  <c r="AH94" i="22"/>
  <c r="AH93" i="22"/>
  <c r="AH92" i="22"/>
  <c r="AH91" i="22"/>
  <c r="AH90" i="22"/>
  <c r="AH89" i="22"/>
  <c r="AH88" i="22"/>
  <c r="AH87" i="22"/>
  <c r="AH86" i="22"/>
  <c r="AH85" i="22"/>
  <c r="AH84" i="22"/>
  <c r="AH83" i="22"/>
  <c r="AH82" i="22"/>
  <c r="AH81" i="22"/>
  <c r="AH80" i="22"/>
  <c r="AH79" i="22"/>
  <c r="AH78" i="22"/>
  <c r="AH77" i="22"/>
  <c r="AH76" i="22"/>
  <c r="AH75" i="22"/>
  <c r="AH74" i="22"/>
  <c r="AH73" i="22"/>
  <c r="AH72" i="22"/>
  <c r="AH71" i="22"/>
  <c r="AH70" i="22"/>
  <c r="AH69" i="22"/>
  <c r="AH68" i="22"/>
  <c r="AH67" i="22"/>
  <c r="AH66" i="22"/>
  <c r="AH65" i="22"/>
  <c r="AH64" i="22"/>
  <c r="AH63" i="22"/>
  <c r="AH62" i="22"/>
  <c r="AH61" i="22"/>
  <c r="AH60" i="22"/>
  <c r="AH59" i="22"/>
  <c r="AH58" i="22"/>
  <c r="AH57" i="22"/>
  <c r="AH56" i="22"/>
  <c r="AH55" i="22"/>
  <c r="AH54" i="22"/>
  <c r="AH53" i="22"/>
  <c r="AH52" i="22"/>
  <c r="AH51" i="22"/>
  <c r="AH50" i="22"/>
  <c r="AH49" i="22"/>
  <c r="AH48" i="22"/>
  <c r="AH47" i="22"/>
  <c r="AH46" i="22"/>
  <c r="AH45" i="22"/>
  <c r="AH44" i="22"/>
  <c r="AH43" i="22"/>
  <c r="AH42" i="22"/>
  <c r="AH41" i="22"/>
  <c r="AH40" i="22"/>
  <c r="AH39" i="22"/>
  <c r="AH38" i="22"/>
  <c r="AH37" i="22"/>
  <c r="AH36" i="22"/>
  <c r="AH35" i="22"/>
  <c r="AH34" i="22"/>
  <c r="AH33" i="22"/>
  <c r="AH32" i="22"/>
  <c r="AH31" i="22"/>
  <c r="AH30" i="22"/>
  <c r="AH29" i="22"/>
  <c r="AH28" i="22"/>
  <c r="AH27" i="22"/>
  <c r="AH26" i="22"/>
  <c r="AH25" i="22"/>
  <c r="AH24" i="22"/>
  <c r="AH23" i="22"/>
  <c r="AH22" i="22"/>
  <c r="AH21" i="22"/>
  <c r="AH20" i="22"/>
  <c r="AH19" i="22"/>
  <c r="AH18" i="22"/>
  <c r="AH17" i="22"/>
  <c r="AH16" i="22"/>
  <c r="AH15" i="22"/>
  <c r="AH14" i="22"/>
  <c r="AH13" i="22"/>
  <c r="AH12" i="22"/>
  <c r="AH11" i="22"/>
  <c r="AH10" i="22"/>
  <c r="AH9" i="22"/>
  <c r="AH8" i="22"/>
  <c r="AH7" i="22"/>
  <c r="AH6" i="22"/>
  <c r="AH5" i="22"/>
  <c r="W113" i="22" l="1"/>
  <c r="AH113" i="22" s="1"/>
  <c r="AH114" i="22" s="1"/>
  <c r="Q400" i="5"/>
  <c r="W115" i="22" l="1"/>
  <c r="AH115" i="22" s="1"/>
  <c r="AH116" i="22" s="1"/>
  <c r="C342" i="3" l="1"/>
  <c r="S318" i="5" l="1"/>
  <c r="W318" i="5"/>
  <c r="AT49" i="21"/>
  <c r="A48" i="21"/>
  <c r="A49" i="21" s="1"/>
  <c r="AT45" i="21"/>
  <c r="A44" i="21"/>
  <c r="A45" i="21" s="1"/>
  <c r="AT41" i="21"/>
  <c r="A40" i="21"/>
  <c r="A41" i="21" s="1"/>
  <c r="AT37" i="21"/>
  <c r="A36" i="21"/>
  <c r="A37" i="21" s="1"/>
  <c r="AT33" i="21"/>
  <c r="A32" i="21"/>
  <c r="A33" i="21" s="1"/>
  <c r="A27" i="21"/>
  <c r="A28" i="21" s="1"/>
  <c r="A23" i="21"/>
  <c r="A24" i="21" s="1"/>
  <c r="A19" i="21"/>
  <c r="A20" i="21" s="1"/>
  <c r="A15" i="21"/>
  <c r="A16" i="21" s="1"/>
  <c r="A11" i="21"/>
  <c r="A12" i="21" s="1"/>
  <c r="A7" i="21"/>
  <c r="A8" i="21" s="1"/>
  <c r="D342" i="3" l="1"/>
  <c r="AE220" i="6" l="1"/>
  <c r="AH382" i="3" l="1"/>
  <c r="L221" i="5" l="1"/>
  <c r="L220" i="5"/>
  <c r="L219" i="5"/>
  <c r="L218" i="5"/>
  <c r="L217" i="5"/>
  <c r="AE37" i="6" l="1"/>
  <c r="Q117" i="5" s="1"/>
  <c r="Q164" i="5" s="1"/>
  <c r="AE38" i="6"/>
  <c r="Q118" i="5" s="1"/>
  <c r="Q165" i="5" s="1"/>
  <c r="AE39" i="6"/>
  <c r="Q119" i="5" s="1"/>
  <c r="AE40" i="6"/>
  <c r="Q120" i="5" s="1"/>
  <c r="AE41" i="6"/>
  <c r="Q121" i="5" s="1"/>
  <c r="AC20" i="6"/>
  <c r="AA20" i="6"/>
  <c r="Y20" i="6"/>
  <c r="W20" i="6"/>
  <c r="U20" i="6"/>
  <c r="S20" i="6"/>
  <c r="Q20" i="6"/>
  <c r="O20" i="6"/>
  <c r="M20" i="6"/>
  <c r="K20" i="6"/>
  <c r="I20" i="6"/>
  <c r="G20" i="6"/>
  <c r="AE19" i="6"/>
  <c r="Q85" i="5" s="1"/>
  <c r="AE18" i="6"/>
  <c r="Q84" i="5" s="1"/>
  <c r="AE17" i="6"/>
  <c r="Q83" i="5" s="1"/>
  <c r="AE16" i="6"/>
  <c r="Q82" i="5" s="1"/>
  <c r="AE15" i="6"/>
  <c r="Q81" i="5" s="1"/>
  <c r="Q86" i="5" s="1"/>
  <c r="L88" i="5" s="1"/>
  <c r="U88" i="5" s="1"/>
  <c r="AD91" i="5" s="1"/>
  <c r="AE6" i="6"/>
  <c r="Q67" i="5" s="1"/>
  <c r="AE20" i="6" l="1"/>
  <c r="X387" i="3" l="1"/>
  <c r="X386" i="3"/>
  <c r="X385" i="3"/>
  <c r="X384" i="3"/>
  <c r="X383" i="3"/>
  <c r="X382" i="3"/>
  <c r="X381" i="3"/>
  <c r="X380" i="3"/>
  <c r="X379" i="3"/>
  <c r="X378" i="3"/>
  <c r="X377" i="3"/>
  <c r="X376" i="3"/>
  <c r="V387" i="3"/>
  <c r="V386" i="3"/>
  <c r="V385" i="3"/>
  <c r="V384" i="3"/>
  <c r="V383" i="3"/>
  <c r="V382" i="3"/>
  <c r="V381" i="3"/>
  <c r="V380" i="3"/>
  <c r="V379" i="3"/>
  <c r="V378" i="3"/>
  <c r="V377" i="3"/>
  <c r="V376" i="3"/>
  <c r="T387" i="3"/>
  <c r="T386" i="3"/>
  <c r="T385" i="3"/>
  <c r="T384" i="3"/>
  <c r="T383" i="3"/>
  <c r="T382" i="3"/>
  <c r="T381" i="3"/>
  <c r="T380" i="3"/>
  <c r="T379" i="3"/>
  <c r="T378" i="3"/>
  <c r="T377" i="3"/>
  <c r="T376" i="3"/>
  <c r="R387" i="3"/>
  <c r="R386" i="3"/>
  <c r="R385" i="3"/>
  <c r="R384" i="3"/>
  <c r="R383" i="3"/>
  <c r="R382" i="3"/>
  <c r="R381" i="3"/>
  <c r="R380" i="3"/>
  <c r="R379" i="3"/>
  <c r="R378" i="3"/>
  <c r="R377" i="3"/>
  <c r="R376" i="3"/>
  <c r="X374" i="3"/>
  <c r="V374" i="3"/>
  <c r="T374" i="3"/>
  <c r="R374" i="3"/>
  <c r="W374" i="3"/>
  <c r="U374" i="3"/>
  <c r="S374" i="3"/>
  <c r="Q374" i="3"/>
  <c r="V388" i="3" l="1"/>
  <c r="X388" i="3"/>
  <c r="T388" i="3"/>
  <c r="R388" i="3"/>
  <c r="Q387" i="3"/>
  <c r="Q386" i="3"/>
  <c r="Q385" i="3"/>
  <c r="Q384" i="3"/>
  <c r="Q383" i="3"/>
  <c r="Q382" i="3"/>
  <c r="Q381" i="3"/>
  <c r="Q380" i="3"/>
  <c r="Q379" i="3"/>
  <c r="Q378" i="3"/>
  <c r="Q377" i="3"/>
  <c r="Q376" i="3"/>
  <c r="H387" i="3"/>
  <c r="G387" i="3"/>
  <c r="H386" i="3"/>
  <c r="G386" i="3"/>
  <c r="H385" i="3"/>
  <c r="G385" i="3"/>
  <c r="H384" i="3"/>
  <c r="G384" i="3"/>
  <c r="H383" i="3"/>
  <c r="G383" i="3"/>
  <c r="H382" i="3"/>
  <c r="G382" i="3"/>
  <c r="H381" i="3"/>
  <c r="G381" i="3"/>
  <c r="H380" i="3"/>
  <c r="G380" i="3"/>
  <c r="H379" i="3"/>
  <c r="G379" i="3"/>
  <c r="H378" i="3"/>
  <c r="G378" i="3"/>
  <c r="H377" i="3"/>
  <c r="G377" i="3"/>
  <c r="H376" i="3"/>
  <c r="G376" i="3"/>
  <c r="H374" i="3"/>
  <c r="G374" i="3"/>
  <c r="G388" i="3" l="1"/>
  <c r="Q388" i="3"/>
  <c r="H388" i="3"/>
  <c r="G187" i="6" l="1"/>
  <c r="G178" i="6"/>
  <c r="G169" i="6"/>
  <c r="G160" i="6"/>
  <c r="I120" i="6"/>
  <c r="G120" i="6"/>
  <c r="I108" i="6"/>
  <c r="G108" i="6"/>
  <c r="AE98" i="6"/>
  <c r="Q283" i="5" s="1"/>
  <c r="AE97" i="6"/>
  <c r="Q282" i="5" s="1"/>
  <c r="AE96" i="6"/>
  <c r="Q281" i="5" s="1"/>
  <c r="AE95" i="6"/>
  <c r="Q280" i="5" s="1"/>
  <c r="AE94" i="6"/>
  <c r="Q279" i="5" s="1"/>
  <c r="K99" i="6"/>
  <c r="I99" i="6"/>
  <c r="G99" i="6"/>
  <c r="I90" i="6"/>
  <c r="G90" i="6"/>
  <c r="G69" i="6"/>
  <c r="G60" i="6"/>
  <c r="AE46" i="6"/>
  <c r="T164" i="5" s="1"/>
  <c r="I51" i="6"/>
  <c r="G51" i="6"/>
  <c r="AC42" i="6"/>
  <c r="AA42" i="6"/>
  <c r="Y42" i="6"/>
  <c r="W42" i="6"/>
  <c r="U42" i="6"/>
  <c r="S42" i="6"/>
  <c r="Q42" i="6"/>
  <c r="O42" i="6"/>
  <c r="M42" i="6"/>
  <c r="K42" i="6"/>
  <c r="I42" i="6"/>
  <c r="G42" i="6"/>
  <c r="I11" i="6"/>
  <c r="S212" i="6" l="1"/>
  <c r="AC212" i="6"/>
  <c r="AA212" i="6"/>
  <c r="Y212" i="6"/>
  <c r="W212" i="6"/>
  <c r="U212" i="6"/>
  <c r="Q212" i="6"/>
  <c r="O212" i="6"/>
  <c r="M212" i="6"/>
  <c r="K212" i="6"/>
  <c r="I212" i="6"/>
  <c r="G212" i="6"/>
  <c r="AE211" i="6"/>
  <c r="Q414" i="5" s="1"/>
  <c r="AE210" i="6"/>
  <c r="Q413" i="5" s="1"/>
  <c r="AE209" i="6"/>
  <c r="Q412" i="5" s="1"/>
  <c r="AE208" i="6"/>
  <c r="Q411" i="5" s="1"/>
  <c r="AE207" i="6"/>
  <c r="Q410" i="5" s="1"/>
  <c r="AC200" i="6"/>
  <c r="AA200" i="6"/>
  <c r="Y200" i="6"/>
  <c r="W200" i="6"/>
  <c r="U200" i="6"/>
  <c r="S200" i="6"/>
  <c r="Q200" i="6"/>
  <c r="O200" i="6"/>
  <c r="M200" i="6"/>
  <c r="K200" i="6"/>
  <c r="I200" i="6"/>
  <c r="G200" i="6"/>
  <c r="AE199" i="6"/>
  <c r="L414" i="5" s="1"/>
  <c r="AE198" i="6"/>
  <c r="L413" i="5" s="1"/>
  <c r="AE197" i="6"/>
  <c r="L412" i="5" s="1"/>
  <c r="AE196" i="6"/>
  <c r="L411" i="5" s="1"/>
  <c r="AE195" i="6"/>
  <c r="L410" i="5" s="1"/>
  <c r="BF387" i="3"/>
  <c r="BE387" i="3"/>
  <c r="BD387" i="3"/>
  <c r="BC387" i="3"/>
  <c r="BB387" i="3"/>
  <c r="BA387" i="3"/>
  <c r="AZ387" i="3"/>
  <c r="AY387" i="3"/>
  <c r="AX387" i="3"/>
  <c r="AW387" i="3"/>
  <c r="AV387" i="3"/>
  <c r="AU387" i="3"/>
  <c r="AT387" i="3"/>
  <c r="AS387" i="3"/>
  <c r="AR387" i="3"/>
  <c r="AQ387" i="3"/>
  <c r="AP387" i="3"/>
  <c r="AO387" i="3"/>
  <c r="AN387" i="3"/>
  <c r="AM387" i="3"/>
  <c r="AL387" i="3"/>
  <c r="AK387" i="3"/>
  <c r="AJ387" i="3"/>
  <c r="AI387" i="3"/>
  <c r="AH387" i="3"/>
  <c r="AG387" i="3"/>
  <c r="AF387" i="3"/>
  <c r="AD387" i="3"/>
  <c r="AC387" i="3"/>
  <c r="AB387" i="3"/>
  <c r="AA387" i="3"/>
  <c r="Z387" i="3"/>
  <c r="Y387" i="3"/>
  <c r="W387" i="3"/>
  <c r="U387" i="3"/>
  <c r="S387" i="3"/>
  <c r="P387" i="3"/>
  <c r="O387" i="3"/>
  <c r="N387" i="3"/>
  <c r="M387" i="3"/>
  <c r="L387" i="3"/>
  <c r="K387" i="3"/>
  <c r="J387" i="3"/>
  <c r="I387" i="3"/>
  <c r="F387" i="3"/>
  <c r="E387" i="3"/>
  <c r="BF386" i="3"/>
  <c r="BE386" i="3"/>
  <c r="BD386" i="3"/>
  <c r="BC386" i="3"/>
  <c r="BB386" i="3"/>
  <c r="BA386" i="3"/>
  <c r="AZ386" i="3"/>
  <c r="AY386" i="3"/>
  <c r="AX386" i="3"/>
  <c r="AW386" i="3"/>
  <c r="AV386" i="3"/>
  <c r="AU386" i="3"/>
  <c r="AT386" i="3"/>
  <c r="AS386" i="3"/>
  <c r="AR386" i="3"/>
  <c r="AQ386" i="3"/>
  <c r="AP386" i="3"/>
  <c r="AO386" i="3"/>
  <c r="AN386" i="3"/>
  <c r="AM386" i="3"/>
  <c r="AL386" i="3"/>
  <c r="AK386" i="3"/>
  <c r="AJ386" i="3"/>
  <c r="AI386" i="3"/>
  <c r="AH386" i="3"/>
  <c r="AG386" i="3"/>
  <c r="AF386" i="3"/>
  <c r="AD386" i="3"/>
  <c r="AC386" i="3"/>
  <c r="AB386" i="3"/>
  <c r="AA386" i="3"/>
  <c r="Z386" i="3"/>
  <c r="Y386" i="3"/>
  <c r="W386" i="3"/>
  <c r="U386" i="3"/>
  <c r="AW374" i="3"/>
  <c r="S386" i="3"/>
  <c r="P386" i="3"/>
  <c r="O386" i="3"/>
  <c r="N386" i="3"/>
  <c r="M386" i="3"/>
  <c r="L386" i="3"/>
  <c r="K386" i="3"/>
  <c r="I386" i="3"/>
  <c r="F386" i="3"/>
  <c r="E386" i="3"/>
  <c r="J386" i="3"/>
  <c r="Q402" i="5"/>
  <c r="Q401" i="5"/>
  <c r="T400" i="5"/>
  <c r="L415" i="5" l="1"/>
  <c r="V418" i="5" s="1"/>
  <c r="Q415" i="5"/>
  <c r="O418" i="5" s="1"/>
  <c r="AE212" i="6"/>
  <c r="AE200" i="6"/>
  <c r="AC385" i="3"/>
  <c r="AC384" i="3"/>
  <c r="AC383" i="3"/>
  <c r="AC382" i="3"/>
  <c r="AC381" i="3"/>
  <c r="AC380" i="3"/>
  <c r="AC379" i="3"/>
  <c r="AC378" i="3"/>
  <c r="AC377" i="3"/>
  <c r="AC376" i="3"/>
  <c r="Z385" i="3"/>
  <c r="Z384" i="3"/>
  <c r="Z383" i="3"/>
  <c r="Z382" i="3"/>
  <c r="Z381" i="3"/>
  <c r="Z380" i="3"/>
  <c r="Z379" i="3"/>
  <c r="Z378" i="3"/>
  <c r="Z377" i="3"/>
  <c r="Z376" i="3"/>
  <c r="O419" i="5" l="1"/>
  <c r="O420" i="5" s="1"/>
  <c r="P423" i="5" s="1"/>
  <c r="AC388" i="3"/>
  <c r="Z388" i="3"/>
  <c r="Z374" i="3"/>
  <c r="AC374" i="3"/>
  <c r="AD374" i="3"/>
  <c r="E376" i="3" l="1"/>
  <c r="BF374" i="3" l="1"/>
  <c r="BE374" i="3"/>
  <c r="BD374" i="3"/>
  <c r="BC374" i="3"/>
  <c r="BB374" i="3"/>
  <c r="BA374" i="3"/>
  <c r="AZ374" i="3"/>
  <c r="AY374" i="3"/>
  <c r="AX374" i="3"/>
  <c r="AV374" i="3"/>
  <c r="AU374" i="3"/>
  <c r="AT374" i="3"/>
  <c r="AS374" i="3"/>
  <c r="AR374" i="3"/>
  <c r="AQ374" i="3"/>
  <c r="AP374" i="3"/>
  <c r="AO374" i="3"/>
  <c r="AN374" i="3"/>
  <c r="AM374" i="3"/>
  <c r="AL374" i="3"/>
  <c r="AK374" i="3"/>
  <c r="AJ374" i="3"/>
  <c r="AI374" i="3"/>
  <c r="AH374" i="3"/>
  <c r="AG374" i="3"/>
  <c r="AF374" i="3"/>
  <c r="AE374" i="3"/>
  <c r="AB374" i="3"/>
  <c r="AA374" i="3"/>
  <c r="Y374" i="3"/>
  <c r="P374" i="3"/>
  <c r="O374" i="3"/>
  <c r="N374" i="3"/>
  <c r="M374" i="3"/>
  <c r="L374" i="3"/>
  <c r="K374" i="3"/>
  <c r="J374" i="3"/>
  <c r="I374" i="3"/>
  <c r="F374" i="3"/>
  <c r="E374" i="3"/>
  <c r="Q336" i="5" l="1"/>
  <c r="AG339" i="5" s="1"/>
  <c r="Q330" i="5"/>
  <c r="Q337" i="5" l="1"/>
  <c r="X339" i="5"/>
  <c r="AK339" i="5" s="1"/>
  <c r="V340" i="5" s="1"/>
  <c r="AC357" i="5"/>
  <c r="AC356" i="5"/>
  <c r="Y355" i="5"/>
  <c r="AC355" i="5" s="1"/>
  <c r="AC354" i="5"/>
  <c r="AC353" i="5"/>
  <c r="Y352" i="5"/>
  <c r="AC352" i="5" s="1"/>
  <c r="AC350" i="5"/>
  <c r="AC349" i="5"/>
  <c r="Y348" i="5"/>
  <c r="AC348" i="5" s="1"/>
  <c r="AC347" i="5"/>
  <c r="AC346" i="5"/>
  <c r="Y345" i="5"/>
  <c r="AC345" i="5" s="1"/>
  <c r="AC187" i="6" l="1"/>
  <c r="AA187" i="6"/>
  <c r="Y187" i="6"/>
  <c r="W187" i="6"/>
  <c r="U187" i="6"/>
  <c r="S187" i="6"/>
  <c r="Q187" i="6"/>
  <c r="O187" i="6"/>
  <c r="M187" i="6"/>
  <c r="K187" i="6"/>
  <c r="I187" i="6"/>
  <c r="AC178" i="6"/>
  <c r="AA178" i="6"/>
  <c r="Y178" i="6"/>
  <c r="W178" i="6"/>
  <c r="U178" i="6"/>
  <c r="S178" i="6"/>
  <c r="Q178" i="6"/>
  <c r="O178" i="6"/>
  <c r="M178" i="6"/>
  <c r="K178" i="6"/>
  <c r="I178" i="6"/>
  <c r="AC169" i="6"/>
  <c r="AA169" i="6"/>
  <c r="Y169" i="6"/>
  <c r="W169" i="6"/>
  <c r="U169" i="6"/>
  <c r="S169" i="6"/>
  <c r="Q169" i="6"/>
  <c r="O169" i="6"/>
  <c r="M169" i="6"/>
  <c r="K169" i="6"/>
  <c r="I169" i="6"/>
  <c r="AC160" i="6"/>
  <c r="AA160" i="6"/>
  <c r="Y160" i="6"/>
  <c r="W160" i="6"/>
  <c r="U160" i="6"/>
  <c r="S160" i="6"/>
  <c r="Q160" i="6"/>
  <c r="O160" i="6"/>
  <c r="M160" i="6"/>
  <c r="K160" i="6"/>
  <c r="I160" i="6"/>
  <c r="AC147" i="6"/>
  <c r="AA147" i="6"/>
  <c r="Y147" i="6"/>
  <c r="W147" i="6"/>
  <c r="U147" i="6"/>
  <c r="S147" i="6"/>
  <c r="Q147" i="6"/>
  <c r="O147" i="6"/>
  <c r="M147" i="6"/>
  <c r="K147" i="6"/>
  <c r="I147" i="6"/>
  <c r="G147" i="6"/>
  <c r="AC138" i="6"/>
  <c r="AA138" i="6"/>
  <c r="Y138" i="6"/>
  <c r="W138" i="6"/>
  <c r="U138" i="6"/>
  <c r="S138" i="6"/>
  <c r="Q138" i="6"/>
  <c r="O138" i="6"/>
  <c r="M138" i="6"/>
  <c r="K138" i="6"/>
  <c r="I138" i="6"/>
  <c r="G138" i="6"/>
  <c r="AC129" i="6"/>
  <c r="AA129" i="6"/>
  <c r="Y129" i="6"/>
  <c r="W129" i="6"/>
  <c r="U129" i="6"/>
  <c r="S129" i="6"/>
  <c r="Q129" i="6"/>
  <c r="O129" i="6"/>
  <c r="M129" i="6"/>
  <c r="K129" i="6"/>
  <c r="I129" i="6"/>
  <c r="G129" i="6"/>
  <c r="AC120" i="6"/>
  <c r="AA120" i="6"/>
  <c r="Y120" i="6"/>
  <c r="W120" i="6"/>
  <c r="U120" i="6"/>
  <c r="S120" i="6"/>
  <c r="Q120" i="6"/>
  <c r="O120" i="6"/>
  <c r="M120" i="6"/>
  <c r="K120" i="6"/>
  <c r="AC108" i="6"/>
  <c r="AA108" i="6"/>
  <c r="Y108" i="6"/>
  <c r="W108" i="6"/>
  <c r="U108" i="6"/>
  <c r="S108" i="6"/>
  <c r="Q108" i="6"/>
  <c r="O108" i="6"/>
  <c r="M108" i="6"/>
  <c r="K108" i="6"/>
  <c r="AC99" i="6"/>
  <c r="AA99" i="6"/>
  <c r="Y99" i="6"/>
  <c r="W99" i="6"/>
  <c r="U99" i="6"/>
  <c r="S99" i="6"/>
  <c r="Q99" i="6"/>
  <c r="O99" i="6"/>
  <c r="M99" i="6"/>
  <c r="AC90" i="6"/>
  <c r="AA90" i="6"/>
  <c r="Y90" i="6"/>
  <c r="W90" i="6"/>
  <c r="U90" i="6"/>
  <c r="S90" i="6"/>
  <c r="Q90" i="6"/>
  <c r="O90" i="6"/>
  <c r="M90" i="6"/>
  <c r="K90" i="6"/>
  <c r="AC81" i="6"/>
  <c r="AA81" i="6"/>
  <c r="Y81" i="6"/>
  <c r="W81" i="6"/>
  <c r="U81" i="6"/>
  <c r="S81" i="6"/>
  <c r="Q81" i="6"/>
  <c r="O81" i="6"/>
  <c r="M81" i="6"/>
  <c r="K81" i="6"/>
  <c r="I81" i="6"/>
  <c r="G81" i="6"/>
  <c r="AC69" i="6"/>
  <c r="AA69" i="6"/>
  <c r="Y69" i="6"/>
  <c r="W69" i="6"/>
  <c r="U69" i="6"/>
  <c r="S69" i="6"/>
  <c r="Q69" i="6"/>
  <c r="O69" i="6"/>
  <c r="M69" i="6"/>
  <c r="K69" i="6"/>
  <c r="I69" i="6"/>
  <c r="AC60" i="6"/>
  <c r="AA60" i="6"/>
  <c r="Y60" i="6"/>
  <c r="W60" i="6"/>
  <c r="U60" i="6"/>
  <c r="S60" i="6"/>
  <c r="Q60" i="6"/>
  <c r="O60" i="6"/>
  <c r="M60" i="6"/>
  <c r="K60" i="6"/>
  <c r="I60" i="6"/>
  <c r="AC51" i="6"/>
  <c r="AA51" i="6"/>
  <c r="Y51" i="6"/>
  <c r="W51" i="6"/>
  <c r="U51" i="6"/>
  <c r="S51" i="6"/>
  <c r="Q51" i="6"/>
  <c r="O51" i="6"/>
  <c r="M51" i="6"/>
  <c r="K51" i="6"/>
  <c r="AC30" i="6"/>
  <c r="AA30" i="6"/>
  <c r="Y30" i="6"/>
  <c r="W30" i="6"/>
  <c r="U30" i="6"/>
  <c r="S30" i="6"/>
  <c r="Q30" i="6"/>
  <c r="O30" i="6"/>
  <c r="M30" i="6"/>
  <c r="K30" i="6"/>
  <c r="I30" i="6"/>
  <c r="G30" i="6"/>
  <c r="AC11" i="6"/>
  <c r="AA11" i="6"/>
  <c r="Y11" i="6"/>
  <c r="W11" i="6"/>
  <c r="U11" i="6"/>
  <c r="S11" i="6"/>
  <c r="Q11" i="6"/>
  <c r="O11" i="6"/>
  <c r="M11" i="6"/>
  <c r="K11" i="6"/>
  <c r="G11" i="6"/>
  <c r="AE186" i="6"/>
  <c r="AE185" i="6"/>
  <c r="AE184" i="6"/>
  <c r="AE183" i="6"/>
  <c r="AE182" i="6"/>
  <c r="AE177" i="6"/>
  <c r="AE176" i="6"/>
  <c r="AE175" i="6"/>
  <c r="AE174" i="6"/>
  <c r="AE173" i="6"/>
  <c r="AE168" i="6"/>
  <c r="AE167" i="6"/>
  <c r="AE166" i="6"/>
  <c r="AE165" i="6"/>
  <c r="AE164" i="6"/>
  <c r="AE159" i="6"/>
  <c r="AE158" i="6"/>
  <c r="AE157" i="6"/>
  <c r="AE156" i="6"/>
  <c r="AE155" i="6"/>
  <c r="AE146" i="6"/>
  <c r="AE145" i="6"/>
  <c r="AE144" i="6"/>
  <c r="AE143" i="6"/>
  <c r="AE142" i="6"/>
  <c r="AE137" i="6"/>
  <c r="AE136" i="6"/>
  <c r="AE135" i="6"/>
  <c r="AE134" i="6"/>
  <c r="AE133" i="6"/>
  <c r="AE128" i="6"/>
  <c r="AE127" i="6"/>
  <c r="AE126" i="6"/>
  <c r="AE125" i="6"/>
  <c r="AE124" i="6"/>
  <c r="AE119" i="6"/>
  <c r="AE118" i="6"/>
  <c r="AE117" i="6"/>
  <c r="AE116" i="6"/>
  <c r="AE115" i="6"/>
  <c r="AI318" i="5"/>
  <c r="AE318" i="5"/>
  <c r="AA318" i="5"/>
  <c r="AI312" i="5"/>
  <c r="AE312" i="5"/>
  <c r="AA312" i="5"/>
  <c r="W312" i="5"/>
  <c r="S312" i="5"/>
  <c r="AE160" i="6" l="1"/>
  <c r="AE120" i="6"/>
  <c r="AE138" i="6"/>
  <c r="AE147" i="6"/>
  <c r="AE51" i="6"/>
  <c r="AE169" i="6"/>
  <c r="AA319" i="5"/>
  <c r="AI319" i="5"/>
  <c r="AE178" i="6"/>
  <c r="AE187" i="6"/>
  <c r="AE129" i="6"/>
  <c r="AE319" i="5"/>
  <c r="W319" i="5"/>
  <c r="S319" i="5"/>
  <c r="Q168" i="5" l="1"/>
  <c r="Q167" i="5"/>
  <c r="Q166" i="5"/>
  <c r="AE108" i="6" l="1"/>
  <c r="AE107" i="6"/>
  <c r="AE106" i="6"/>
  <c r="AE105" i="6"/>
  <c r="AE104" i="6"/>
  <c r="AE103" i="6"/>
  <c r="AE99" i="6"/>
  <c r="AE90" i="6"/>
  <c r="AE89" i="6"/>
  <c r="AE88" i="6"/>
  <c r="AE87" i="6"/>
  <c r="AE86" i="6"/>
  <c r="AE85" i="6"/>
  <c r="AE81" i="6"/>
  <c r="AE80" i="6"/>
  <c r="Q266" i="5" s="1"/>
  <c r="AE79" i="6"/>
  <c r="Q265" i="5" s="1"/>
  <c r="AE77" i="6"/>
  <c r="Q263" i="5" s="1"/>
  <c r="AE76" i="6"/>
  <c r="Q262" i="5" s="1"/>
  <c r="AE69" i="6"/>
  <c r="AE68" i="6"/>
  <c r="T238" i="5" s="1"/>
  <c r="AE67" i="6"/>
  <c r="T237" i="5" s="1"/>
  <c r="AE66" i="6"/>
  <c r="T236" i="5" s="1"/>
  <c r="AE65" i="6"/>
  <c r="T235" i="5" s="1"/>
  <c r="AE64" i="6"/>
  <c r="T234" i="5" s="1"/>
  <c r="T239" i="5" s="1"/>
  <c r="M243" i="5" s="1"/>
  <c r="AE60" i="6"/>
  <c r="AE59" i="6"/>
  <c r="Q200" i="5" s="1"/>
  <c r="AE58" i="6"/>
  <c r="Q199" i="5" s="1"/>
  <c r="Q237" i="5" s="1"/>
  <c r="AE57" i="6"/>
  <c r="Q198" i="5" s="1"/>
  <c r="Q236" i="5" s="1"/>
  <c r="AE56" i="6"/>
  <c r="Q197" i="5" s="1"/>
  <c r="Q235" i="5" s="1"/>
  <c r="AE55" i="6"/>
  <c r="Q196" i="5" s="1"/>
  <c r="Q234" i="5" s="1"/>
  <c r="AE50" i="6"/>
  <c r="T168" i="5" s="1"/>
  <c r="AE49" i="6"/>
  <c r="T167" i="5" s="1"/>
  <c r="AE48" i="6"/>
  <c r="T166" i="5" s="1"/>
  <c r="AE47" i="6"/>
  <c r="T165" i="5" s="1"/>
  <c r="AE42" i="6"/>
  <c r="AE30" i="6"/>
  <c r="AE29" i="6"/>
  <c r="Q102" i="5" s="1"/>
  <c r="AE28" i="6"/>
  <c r="Q101" i="5" s="1"/>
  <c r="AE27" i="6"/>
  <c r="Q100" i="5" s="1"/>
  <c r="AE26" i="6"/>
  <c r="Q99" i="5" s="1"/>
  <c r="AE25" i="6"/>
  <c r="Q98" i="5" s="1"/>
  <c r="AE11" i="6"/>
  <c r="AE10" i="6"/>
  <c r="Q71" i="5" s="1"/>
  <c r="AE9" i="6"/>
  <c r="Q70" i="5" s="1"/>
  <c r="AE8" i="6"/>
  <c r="Q69" i="5" s="1"/>
  <c r="AE7" i="6"/>
  <c r="Q68" i="5" s="1"/>
  <c r="AE78" i="6"/>
  <c r="Q264" i="5" s="1"/>
  <c r="R271" i="5" l="1"/>
  <c r="Q267" i="5"/>
  <c r="T202" i="5"/>
  <c r="AD204" i="5" s="1"/>
  <c r="M402" i="5" s="1"/>
  <c r="T402" i="5" s="1"/>
  <c r="Q238" i="5"/>
  <c r="Q239" i="5"/>
  <c r="R243" i="5" s="1"/>
  <c r="V243" i="5" s="1"/>
  <c r="U221" i="5" l="1"/>
  <c r="U220" i="5"/>
  <c r="U219" i="5"/>
  <c r="U218" i="5"/>
  <c r="U217" i="5"/>
  <c r="Q221" i="5"/>
  <c r="Q220" i="5"/>
  <c r="Q219" i="5"/>
  <c r="Q218" i="5"/>
  <c r="Q217" i="5"/>
  <c r="AD245" i="5" l="1"/>
  <c r="AE248" i="5" s="1"/>
  <c r="Q222" i="5"/>
  <c r="AG221" i="5" s="1"/>
  <c r="U222" i="5"/>
  <c r="AC221" i="5" s="1"/>
  <c r="Q103" i="5"/>
  <c r="L105" i="5" s="1"/>
  <c r="U105" i="5" s="1"/>
  <c r="AD108" i="5" s="1"/>
  <c r="AA400" i="5" s="1"/>
  <c r="AG400" i="5" s="1"/>
  <c r="AC222" i="5" l="1"/>
  <c r="Q225" i="5" s="1"/>
  <c r="V247" i="5"/>
  <c r="T169" i="5"/>
  <c r="L173" i="5" s="1"/>
  <c r="U151" i="5"/>
  <c r="AC150" i="5" s="1"/>
  <c r="Q151" i="5"/>
  <c r="AG150" i="5" s="1"/>
  <c r="N225" i="5" l="1"/>
  <c r="Q169" i="5"/>
  <c r="Q173" i="5" s="1"/>
  <c r="U173" i="5" s="1"/>
  <c r="AC151" i="5"/>
  <c r="R154" i="5" s="1"/>
  <c r="O131" i="5"/>
  <c r="S129" i="5"/>
  <c r="X131" i="5" s="1"/>
  <c r="Q72" i="5"/>
  <c r="L74" i="5" s="1"/>
  <c r="U74" i="5" s="1"/>
  <c r="AD77" i="5" s="1"/>
  <c r="N154" i="5" l="1"/>
  <c r="V154" i="5" s="1"/>
  <c r="V180" i="5"/>
  <c r="V225" i="5"/>
  <c r="V226" i="5" s="1"/>
  <c r="Y227" i="5" s="1"/>
  <c r="AB131" i="5"/>
  <c r="AD133" i="5" s="1"/>
  <c r="M401" i="5" s="1"/>
  <c r="BF385" i="3"/>
  <c r="BE385" i="3"/>
  <c r="BD385" i="3"/>
  <c r="BC385" i="3"/>
  <c r="BB385" i="3"/>
  <c r="BA385" i="3"/>
  <c r="AZ385" i="3"/>
  <c r="AY385" i="3"/>
  <c r="AX385" i="3"/>
  <c r="AW385" i="3"/>
  <c r="AV385" i="3"/>
  <c r="AU385" i="3"/>
  <c r="AT385" i="3"/>
  <c r="AS385" i="3"/>
  <c r="AR385" i="3"/>
  <c r="AQ385" i="3"/>
  <c r="AP385" i="3"/>
  <c r="AO385" i="3"/>
  <c r="AN385" i="3"/>
  <c r="AM385" i="3"/>
  <c r="AL385" i="3"/>
  <c r="AK385" i="3"/>
  <c r="AJ385" i="3"/>
  <c r="AI385" i="3"/>
  <c r="AH385" i="3"/>
  <c r="AG385" i="3"/>
  <c r="AF385" i="3"/>
  <c r="AD385" i="3"/>
  <c r="AB385" i="3"/>
  <c r="AA385" i="3"/>
  <c r="Y385" i="3"/>
  <c r="W385" i="3"/>
  <c r="U385" i="3"/>
  <c r="S385" i="3"/>
  <c r="P385" i="3"/>
  <c r="O385" i="3"/>
  <c r="N385" i="3"/>
  <c r="M385" i="3"/>
  <c r="L385" i="3"/>
  <c r="K385" i="3"/>
  <c r="J385" i="3"/>
  <c r="I385" i="3"/>
  <c r="F385" i="3"/>
  <c r="E385" i="3"/>
  <c r="BF384" i="3"/>
  <c r="BE384" i="3"/>
  <c r="BD384" i="3"/>
  <c r="BC384" i="3"/>
  <c r="BB384" i="3"/>
  <c r="BA384" i="3"/>
  <c r="AZ384" i="3"/>
  <c r="AY384" i="3"/>
  <c r="AX384" i="3"/>
  <c r="AW384" i="3"/>
  <c r="AV384" i="3"/>
  <c r="AU384" i="3"/>
  <c r="AT384" i="3"/>
  <c r="AS384" i="3"/>
  <c r="AR384" i="3"/>
  <c r="AQ384" i="3"/>
  <c r="AP384" i="3"/>
  <c r="AO384" i="3"/>
  <c r="AN384" i="3"/>
  <c r="AM384" i="3"/>
  <c r="AL384" i="3"/>
  <c r="AK384" i="3"/>
  <c r="AJ384" i="3"/>
  <c r="AI384" i="3"/>
  <c r="AH384" i="3"/>
  <c r="AG384" i="3"/>
  <c r="AF384" i="3"/>
  <c r="AD384" i="3"/>
  <c r="AB384" i="3"/>
  <c r="AA384" i="3"/>
  <c r="Y384" i="3"/>
  <c r="W384" i="3"/>
  <c r="U384" i="3"/>
  <c r="S384" i="3"/>
  <c r="P384" i="3"/>
  <c r="O384" i="3"/>
  <c r="N384" i="3"/>
  <c r="M384" i="3"/>
  <c r="L384" i="3"/>
  <c r="K384" i="3"/>
  <c r="J384" i="3"/>
  <c r="I384" i="3"/>
  <c r="F384" i="3"/>
  <c r="E384" i="3"/>
  <c r="BF383" i="3"/>
  <c r="BE383" i="3"/>
  <c r="BD383" i="3"/>
  <c r="BC383" i="3"/>
  <c r="BB383" i="3"/>
  <c r="BA383" i="3"/>
  <c r="AZ383" i="3"/>
  <c r="AY383" i="3"/>
  <c r="AX383" i="3"/>
  <c r="AW383" i="3"/>
  <c r="AV383" i="3"/>
  <c r="AU383" i="3"/>
  <c r="AT383" i="3"/>
  <c r="AS383" i="3"/>
  <c r="AR383" i="3"/>
  <c r="AQ383" i="3"/>
  <c r="AP383" i="3"/>
  <c r="AO383" i="3"/>
  <c r="AN383" i="3"/>
  <c r="AM383" i="3"/>
  <c r="AL383" i="3"/>
  <c r="AK383" i="3"/>
  <c r="AJ383" i="3"/>
  <c r="AI383" i="3"/>
  <c r="AH383" i="3"/>
  <c r="AG383" i="3"/>
  <c r="AF383" i="3"/>
  <c r="AD383" i="3"/>
  <c r="AB383" i="3"/>
  <c r="AA383" i="3"/>
  <c r="Y383" i="3"/>
  <c r="W383" i="3"/>
  <c r="U383" i="3"/>
  <c r="S383" i="3"/>
  <c r="P383" i="3"/>
  <c r="O383" i="3"/>
  <c r="N383" i="3"/>
  <c r="M383" i="3"/>
  <c r="L383" i="3"/>
  <c r="K383" i="3"/>
  <c r="J383" i="3"/>
  <c r="I383" i="3"/>
  <c r="F383" i="3"/>
  <c r="E383" i="3"/>
  <c r="BF382" i="3"/>
  <c r="BE382" i="3"/>
  <c r="BD382" i="3"/>
  <c r="BC382" i="3"/>
  <c r="BB382" i="3"/>
  <c r="BA382" i="3"/>
  <c r="AZ382" i="3"/>
  <c r="AY382" i="3"/>
  <c r="AX382" i="3"/>
  <c r="AW382" i="3"/>
  <c r="AV382" i="3"/>
  <c r="AU382" i="3"/>
  <c r="AT382" i="3"/>
  <c r="AS382" i="3"/>
  <c r="AR382" i="3"/>
  <c r="AQ382" i="3"/>
  <c r="AP382" i="3"/>
  <c r="AO382" i="3"/>
  <c r="AN382" i="3"/>
  <c r="AM382" i="3"/>
  <c r="AL382" i="3"/>
  <c r="AK382" i="3"/>
  <c r="AJ382" i="3"/>
  <c r="AI382" i="3"/>
  <c r="AG382" i="3"/>
  <c r="AF382" i="3"/>
  <c r="AD382" i="3"/>
  <c r="AB382" i="3"/>
  <c r="AA382" i="3"/>
  <c r="Y382" i="3"/>
  <c r="W382" i="3"/>
  <c r="U382" i="3"/>
  <c r="S382" i="3"/>
  <c r="P382" i="3"/>
  <c r="O382" i="3"/>
  <c r="N382" i="3"/>
  <c r="M382" i="3"/>
  <c r="L382" i="3"/>
  <c r="K382" i="3"/>
  <c r="J382" i="3"/>
  <c r="I382" i="3"/>
  <c r="F382" i="3"/>
  <c r="E382" i="3"/>
  <c r="BF381" i="3"/>
  <c r="BE381" i="3"/>
  <c r="BD381" i="3"/>
  <c r="BC381" i="3"/>
  <c r="BB381" i="3"/>
  <c r="BA381" i="3"/>
  <c r="AZ381" i="3"/>
  <c r="AY381" i="3"/>
  <c r="AX381" i="3"/>
  <c r="AW381" i="3"/>
  <c r="AV381" i="3"/>
  <c r="AU381" i="3"/>
  <c r="AT381" i="3"/>
  <c r="AS381" i="3"/>
  <c r="AR381" i="3"/>
  <c r="AQ381" i="3"/>
  <c r="AP381" i="3"/>
  <c r="AO381" i="3"/>
  <c r="AN381" i="3"/>
  <c r="AM381" i="3"/>
  <c r="AL381" i="3"/>
  <c r="AK381" i="3"/>
  <c r="AJ381" i="3"/>
  <c r="AI381" i="3"/>
  <c r="AH381" i="3"/>
  <c r="AG381" i="3"/>
  <c r="AF381" i="3"/>
  <c r="AD381" i="3"/>
  <c r="AB381" i="3"/>
  <c r="AA381" i="3"/>
  <c r="Y381" i="3"/>
  <c r="W381" i="3"/>
  <c r="U381" i="3"/>
  <c r="S381" i="3"/>
  <c r="P381" i="3"/>
  <c r="O381" i="3"/>
  <c r="N381" i="3"/>
  <c r="M381" i="3"/>
  <c r="L381" i="3"/>
  <c r="K381" i="3"/>
  <c r="J381" i="3"/>
  <c r="I381" i="3"/>
  <c r="F381" i="3"/>
  <c r="E381" i="3"/>
  <c r="BF380" i="3"/>
  <c r="BE380" i="3"/>
  <c r="BD380" i="3"/>
  <c r="BC380" i="3"/>
  <c r="BB380" i="3"/>
  <c r="BA380" i="3"/>
  <c r="AZ380" i="3"/>
  <c r="AY380" i="3"/>
  <c r="AX380" i="3"/>
  <c r="AW380" i="3"/>
  <c r="AV380" i="3"/>
  <c r="AU380" i="3"/>
  <c r="AT380" i="3"/>
  <c r="AS380" i="3"/>
  <c r="AR380" i="3"/>
  <c r="AQ380" i="3"/>
  <c r="AP380" i="3"/>
  <c r="AO380" i="3"/>
  <c r="AN380" i="3"/>
  <c r="AM380" i="3"/>
  <c r="AL380" i="3"/>
  <c r="AK380" i="3"/>
  <c r="AJ380" i="3"/>
  <c r="AI380" i="3"/>
  <c r="AH380" i="3"/>
  <c r="AG380" i="3"/>
  <c r="AF380" i="3"/>
  <c r="AD380" i="3"/>
  <c r="AB380" i="3"/>
  <c r="AA380" i="3"/>
  <c r="Y380" i="3"/>
  <c r="W380" i="3"/>
  <c r="U380" i="3"/>
  <c r="S380" i="3"/>
  <c r="P380" i="3"/>
  <c r="O380" i="3"/>
  <c r="N380" i="3"/>
  <c r="M380" i="3"/>
  <c r="L380" i="3"/>
  <c r="K380" i="3"/>
  <c r="J380" i="3"/>
  <c r="I380" i="3"/>
  <c r="F380" i="3"/>
  <c r="E380" i="3"/>
  <c r="BF379" i="3"/>
  <c r="BE379" i="3"/>
  <c r="BD379" i="3"/>
  <c r="BC379" i="3"/>
  <c r="BB379" i="3"/>
  <c r="BA379" i="3"/>
  <c r="AZ379" i="3"/>
  <c r="AY379" i="3"/>
  <c r="AX379" i="3"/>
  <c r="AW379" i="3"/>
  <c r="AV379" i="3"/>
  <c r="AU379" i="3"/>
  <c r="AT379" i="3"/>
  <c r="AS379" i="3"/>
  <c r="AR379" i="3"/>
  <c r="AQ379" i="3"/>
  <c r="AP379" i="3"/>
  <c r="AO379" i="3"/>
  <c r="AN379" i="3"/>
  <c r="AM379" i="3"/>
  <c r="AL379" i="3"/>
  <c r="AK379" i="3"/>
  <c r="AJ379" i="3"/>
  <c r="AI379" i="3"/>
  <c r="AH379" i="3"/>
  <c r="AG379" i="3"/>
  <c r="AF379" i="3"/>
  <c r="AD379" i="3"/>
  <c r="AB379" i="3"/>
  <c r="AA379" i="3"/>
  <c r="Y379" i="3"/>
  <c r="W379" i="3"/>
  <c r="U379" i="3"/>
  <c r="S379" i="3"/>
  <c r="P379" i="3"/>
  <c r="O379" i="3"/>
  <c r="N379" i="3"/>
  <c r="M379" i="3"/>
  <c r="L379" i="3"/>
  <c r="K379" i="3"/>
  <c r="J379" i="3"/>
  <c r="I379" i="3"/>
  <c r="F379" i="3"/>
  <c r="E379" i="3"/>
  <c r="BF378" i="3"/>
  <c r="BE378" i="3"/>
  <c r="BD378" i="3"/>
  <c r="BC378" i="3"/>
  <c r="BB378" i="3"/>
  <c r="BA378" i="3"/>
  <c r="AZ378" i="3"/>
  <c r="AY378" i="3"/>
  <c r="AX378" i="3"/>
  <c r="AW378" i="3"/>
  <c r="AV378" i="3"/>
  <c r="AU378" i="3"/>
  <c r="AT378" i="3"/>
  <c r="AS378" i="3"/>
  <c r="AR378" i="3"/>
  <c r="AQ378" i="3"/>
  <c r="AP378" i="3"/>
  <c r="AO378" i="3"/>
  <c r="AN378" i="3"/>
  <c r="AM378" i="3"/>
  <c r="AL378" i="3"/>
  <c r="AK378" i="3"/>
  <c r="AJ378" i="3"/>
  <c r="AI378" i="3"/>
  <c r="AH378" i="3"/>
  <c r="AG378" i="3"/>
  <c r="AF378" i="3"/>
  <c r="AD378" i="3"/>
  <c r="AB378" i="3"/>
  <c r="AA378" i="3"/>
  <c r="Y378" i="3"/>
  <c r="W378" i="3"/>
  <c r="U378" i="3"/>
  <c r="S378" i="3"/>
  <c r="P378" i="3"/>
  <c r="O378" i="3"/>
  <c r="N378" i="3"/>
  <c r="M378" i="3"/>
  <c r="L378" i="3"/>
  <c r="K378" i="3"/>
  <c r="J378" i="3"/>
  <c r="I378" i="3"/>
  <c r="F378" i="3"/>
  <c r="E378" i="3"/>
  <c r="BF377" i="3"/>
  <c r="BE377" i="3"/>
  <c r="BD377" i="3"/>
  <c r="BC377" i="3"/>
  <c r="BB377" i="3"/>
  <c r="BA377" i="3"/>
  <c r="AZ377" i="3"/>
  <c r="AY377" i="3"/>
  <c r="AX377" i="3"/>
  <c r="AW377" i="3"/>
  <c r="AV377" i="3"/>
  <c r="AU377" i="3"/>
  <c r="AT377" i="3"/>
  <c r="AS377" i="3"/>
  <c r="AR377" i="3"/>
  <c r="AQ377" i="3"/>
  <c r="AP377" i="3"/>
  <c r="AO377" i="3"/>
  <c r="AN377" i="3"/>
  <c r="AM377" i="3"/>
  <c r="AL377" i="3"/>
  <c r="AK377" i="3"/>
  <c r="AJ377" i="3"/>
  <c r="AI377" i="3"/>
  <c r="AH377" i="3"/>
  <c r="AG377" i="3"/>
  <c r="AF377" i="3"/>
  <c r="AD377" i="3"/>
  <c r="AB377" i="3"/>
  <c r="AA377" i="3"/>
  <c r="Y377" i="3"/>
  <c r="W377" i="3"/>
  <c r="U377" i="3"/>
  <c r="S377" i="3"/>
  <c r="P377" i="3"/>
  <c r="O377" i="3"/>
  <c r="N377" i="3"/>
  <c r="M377" i="3"/>
  <c r="L377" i="3"/>
  <c r="K377" i="3"/>
  <c r="J377" i="3"/>
  <c r="I377" i="3"/>
  <c r="F377" i="3"/>
  <c r="E377" i="3"/>
  <c r="BF376" i="3"/>
  <c r="BE376" i="3"/>
  <c r="BD376" i="3"/>
  <c r="BC376" i="3"/>
  <c r="BB376" i="3"/>
  <c r="BA376" i="3"/>
  <c r="AZ376" i="3"/>
  <c r="AY376" i="3"/>
  <c r="AX376" i="3"/>
  <c r="AW376" i="3"/>
  <c r="AV376" i="3"/>
  <c r="AU376" i="3"/>
  <c r="AT376" i="3"/>
  <c r="AS376" i="3"/>
  <c r="AR376" i="3"/>
  <c r="AQ376" i="3"/>
  <c r="AP376" i="3"/>
  <c r="AO376" i="3"/>
  <c r="AN376" i="3"/>
  <c r="AM376" i="3"/>
  <c r="AL376" i="3"/>
  <c r="AK376" i="3"/>
  <c r="AJ376" i="3"/>
  <c r="AI376" i="3"/>
  <c r="AH376" i="3"/>
  <c r="AG376" i="3"/>
  <c r="AF376" i="3"/>
  <c r="AD376" i="3"/>
  <c r="AB376" i="3"/>
  <c r="AA376" i="3"/>
  <c r="Y376" i="3"/>
  <c r="W376" i="3"/>
  <c r="U376" i="3"/>
  <c r="S376" i="3"/>
  <c r="P376" i="3"/>
  <c r="O376" i="3"/>
  <c r="N376" i="3"/>
  <c r="M376" i="3"/>
  <c r="L376" i="3"/>
  <c r="K376" i="3"/>
  <c r="J376" i="3"/>
  <c r="I376" i="3"/>
  <c r="F376" i="3"/>
  <c r="C373" i="3"/>
  <c r="D373" i="3" s="1"/>
  <c r="C372" i="3"/>
  <c r="D372" i="3" s="1"/>
  <c r="C371" i="3"/>
  <c r="D371" i="3" s="1"/>
  <c r="C370" i="3"/>
  <c r="D370" i="3" s="1"/>
  <c r="C369" i="3"/>
  <c r="D369" i="3" s="1"/>
  <c r="C368" i="3"/>
  <c r="D368" i="3" s="1"/>
  <c r="C367" i="3"/>
  <c r="D367" i="3" s="1"/>
  <c r="C366" i="3"/>
  <c r="D366" i="3" s="1"/>
  <c r="C365" i="3"/>
  <c r="D365" i="3" s="1"/>
  <c r="C364" i="3"/>
  <c r="D364" i="3" s="1"/>
  <c r="C363" i="3"/>
  <c r="D363" i="3" s="1"/>
  <c r="C362" i="3"/>
  <c r="D362" i="3" s="1"/>
  <c r="C361" i="3"/>
  <c r="D361" i="3" s="1"/>
  <c r="C360" i="3"/>
  <c r="D360" i="3" s="1"/>
  <c r="C359" i="3"/>
  <c r="D359" i="3" s="1"/>
  <c r="C358" i="3"/>
  <c r="D358" i="3" s="1"/>
  <c r="C357" i="3"/>
  <c r="D357" i="3" s="1"/>
  <c r="C356" i="3"/>
  <c r="D356" i="3" s="1"/>
  <c r="C355" i="3"/>
  <c r="D355" i="3" s="1"/>
  <c r="C354" i="3"/>
  <c r="D354" i="3" s="1"/>
  <c r="C353" i="3"/>
  <c r="D353" i="3" s="1"/>
  <c r="C352" i="3"/>
  <c r="D352" i="3" s="1"/>
  <c r="C351" i="3"/>
  <c r="D351" i="3" s="1"/>
  <c r="C350" i="3"/>
  <c r="D350" i="3" s="1"/>
  <c r="C349" i="3"/>
  <c r="D349" i="3" s="1"/>
  <c r="C348" i="3"/>
  <c r="D348" i="3" s="1"/>
  <c r="C347" i="3"/>
  <c r="D347" i="3" s="1"/>
  <c r="C346" i="3"/>
  <c r="D346" i="3" s="1"/>
  <c r="C345" i="3"/>
  <c r="D345" i="3" s="1"/>
  <c r="C344" i="3"/>
  <c r="D344" i="3" s="1"/>
  <c r="C343" i="3"/>
  <c r="D343" i="3" s="1"/>
  <c r="C341" i="3"/>
  <c r="D341" i="3" s="1"/>
  <c r="C340" i="3"/>
  <c r="D340" i="3" s="1"/>
  <c r="C339" i="3"/>
  <c r="D339" i="3" s="1"/>
  <c r="C338" i="3"/>
  <c r="D338" i="3" s="1"/>
  <c r="C337" i="3"/>
  <c r="D337" i="3" s="1"/>
  <c r="C336" i="3"/>
  <c r="D336" i="3" s="1"/>
  <c r="C335" i="3"/>
  <c r="D335" i="3" s="1"/>
  <c r="C334" i="3"/>
  <c r="D334" i="3" s="1"/>
  <c r="C333" i="3"/>
  <c r="D333" i="3" s="1"/>
  <c r="C332" i="3"/>
  <c r="D332" i="3" s="1"/>
  <c r="C331" i="3"/>
  <c r="D331" i="3" s="1"/>
  <c r="C330" i="3"/>
  <c r="D330" i="3" s="1"/>
  <c r="C329" i="3"/>
  <c r="D329" i="3" s="1"/>
  <c r="C328" i="3"/>
  <c r="D328" i="3" s="1"/>
  <c r="C327" i="3"/>
  <c r="D327" i="3" s="1"/>
  <c r="C326" i="3"/>
  <c r="D326" i="3" s="1"/>
  <c r="C325" i="3"/>
  <c r="D325" i="3" s="1"/>
  <c r="C324" i="3"/>
  <c r="D324" i="3" s="1"/>
  <c r="C323" i="3"/>
  <c r="D323" i="3" s="1"/>
  <c r="C322" i="3"/>
  <c r="D322" i="3" s="1"/>
  <c r="C321" i="3"/>
  <c r="D321" i="3" s="1"/>
  <c r="C320" i="3"/>
  <c r="D320" i="3" s="1"/>
  <c r="C319" i="3"/>
  <c r="D319" i="3" s="1"/>
  <c r="C318" i="3"/>
  <c r="D318" i="3" s="1"/>
  <c r="C317" i="3"/>
  <c r="D317" i="3" s="1"/>
  <c r="C316" i="3"/>
  <c r="D316" i="3" s="1"/>
  <c r="C315" i="3"/>
  <c r="D315" i="3" s="1"/>
  <c r="C314" i="3"/>
  <c r="D314" i="3" s="1"/>
  <c r="C313" i="3"/>
  <c r="D313" i="3" s="1"/>
  <c r="C312" i="3"/>
  <c r="D312" i="3" s="1"/>
  <c r="C311" i="3"/>
  <c r="D311" i="3" s="1"/>
  <c r="C310" i="3"/>
  <c r="D310" i="3" s="1"/>
  <c r="C309" i="3"/>
  <c r="D309" i="3" s="1"/>
  <c r="C308" i="3"/>
  <c r="D308" i="3" s="1"/>
  <c r="C307" i="3"/>
  <c r="D307" i="3" s="1"/>
  <c r="C306" i="3"/>
  <c r="D306" i="3" s="1"/>
  <c r="C305" i="3"/>
  <c r="D305" i="3" s="1"/>
  <c r="C304" i="3"/>
  <c r="D304" i="3" s="1"/>
  <c r="C303" i="3"/>
  <c r="D303" i="3" s="1"/>
  <c r="C302" i="3"/>
  <c r="D302" i="3" s="1"/>
  <c r="C301" i="3"/>
  <c r="D301" i="3" s="1"/>
  <c r="C300" i="3"/>
  <c r="D300" i="3" s="1"/>
  <c r="C299" i="3"/>
  <c r="D299" i="3" s="1"/>
  <c r="C298" i="3"/>
  <c r="D298" i="3" s="1"/>
  <c r="C297" i="3"/>
  <c r="D297" i="3" s="1"/>
  <c r="C296" i="3"/>
  <c r="D296" i="3" s="1"/>
  <c r="C295" i="3"/>
  <c r="D295" i="3" s="1"/>
  <c r="C294" i="3"/>
  <c r="D294" i="3" s="1"/>
  <c r="C293" i="3"/>
  <c r="D293" i="3" s="1"/>
  <c r="C292" i="3"/>
  <c r="D292" i="3" s="1"/>
  <c r="C291" i="3"/>
  <c r="D291" i="3" s="1"/>
  <c r="C290" i="3"/>
  <c r="D290" i="3" s="1"/>
  <c r="C289" i="3"/>
  <c r="D289" i="3" s="1"/>
  <c r="C288" i="3"/>
  <c r="D288" i="3" s="1"/>
  <c r="C287" i="3"/>
  <c r="D287" i="3" s="1"/>
  <c r="C286" i="3"/>
  <c r="D286" i="3" s="1"/>
  <c r="C285" i="3"/>
  <c r="D285" i="3" s="1"/>
  <c r="C284" i="3"/>
  <c r="D284" i="3" s="1"/>
  <c r="C283" i="3"/>
  <c r="D283" i="3" s="1"/>
  <c r="C282" i="3"/>
  <c r="D282" i="3" s="1"/>
  <c r="C281" i="3"/>
  <c r="D281" i="3" s="1"/>
  <c r="C280" i="3"/>
  <c r="D280" i="3" s="1"/>
  <c r="C279" i="3"/>
  <c r="D279" i="3" s="1"/>
  <c r="C278" i="3"/>
  <c r="D278" i="3" s="1"/>
  <c r="C277" i="3"/>
  <c r="D277" i="3" s="1"/>
  <c r="C276" i="3"/>
  <c r="D276" i="3" s="1"/>
  <c r="C275" i="3"/>
  <c r="D275" i="3" s="1"/>
  <c r="C274" i="3"/>
  <c r="D274" i="3" s="1"/>
  <c r="C273" i="3"/>
  <c r="D273" i="3" s="1"/>
  <c r="C272" i="3"/>
  <c r="D272" i="3" s="1"/>
  <c r="C271" i="3"/>
  <c r="D271" i="3" s="1"/>
  <c r="C270" i="3"/>
  <c r="D270" i="3" s="1"/>
  <c r="C269" i="3"/>
  <c r="D269" i="3" s="1"/>
  <c r="C268" i="3"/>
  <c r="D268" i="3" s="1"/>
  <c r="C267" i="3"/>
  <c r="D267" i="3" s="1"/>
  <c r="C266" i="3"/>
  <c r="D266" i="3" s="1"/>
  <c r="C265" i="3"/>
  <c r="D265" i="3" s="1"/>
  <c r="C264" i="3"/>
  <c r="D264" i="3" s="1"/>
  <c r="C263" i="3"/>
  <c r="D263" i="3" s="1"/>
  <c r="C262" i="3"/>
  <c r="D262" i="3" s="1"/>
  <c r="C261" i="3"/>
  <c r="D261" i="3" s="1"/>
  <c r="C260" i="3"/>
  <c r="D260" i="3" s="1"/>
  <c r="C259" i="3"/>
  <c r="D259" i="3" s="1"/>
  <c r="C258" i="3"/>
  <c r="D258" i="3" s="1"/>
  <c r="C257" i="3"/>
  <c r="D257" i="3" s="1"/>
  <c r="C256" i="3"/>
  <c r="D256" i="3" s="1"/>
  <c r="C255" i="3"/>
  <c r="D255" i="3" s="1"/>
  <c r="C254" i="3"/>
  <c r="D254" i="3" s="1"/>
  <c r="C253" i="3"/>
  <c r="D253" i="3" s="1"/>
  <c r="C252" i="3"/>
  <c r="D252" i="3" s="1"/>
  <c r="C251" i="3"/>
  <c r="D251" i="3" s="1"/>
  <c r="C250" i="3"/>
  <c r="D250" i="3" s="1"/>
  <c r="C249" i="3"/>
  <c r="D249" i="3" s="1"/>
  <c r="C248" i="3"/>
  <c r="D248" i="3" s="1"/>
  <c r="C247" i="3"/>
  <c r="D247" i="3" s="1"/>
  <c r="C246" i="3"/>
  <c r="D246" i="3" s="1"/>
  <c r="C245" i="3"/>
  <c r="D245" i="3" s="1"/>
  <c r="C244" i="3"/>
  <c r="D244" i="3" s="1"/>
  <c r="C243" i="3"/>
  <c r="D243" i="3" s="1"/>
  <c r="C242" i="3"/>
  <c r="D242" i="3" s="1"/>
  <c r="C241" i="3"/>
  <c r="D241" i="3" s="1"/>
  <c r="C240" i="3"/>
  <c r="D240" i="3" s="1"/>
  <c r="C239" i="3"/>
  <c r="D239" i="3" s="1"/>
  <c r="C238" i="3"/>
  <c r="D238" i="3" s="1"/>
  <c r="C237" i="3"/>
  <c r="D237" i="3" s="1"/>
  <c r="C236" i="3"/>
  <c r="D236" i="3" s="1"/>
  <c r="C235" i="3"/>
  <c r="D235" i="3" s="1"/>
  <c r="C234" i="3"/>
  <c r="D234" i="3" s="1"/>
  <c r="C233" i="3"/>
  <c r="D233" i="3" s="1"/>
  <c r="C232" i="3"/>
  <c r="D232" i="3" s="1"/>
  <c r="C231" i="3"/>
  <c r="D231" i="3" s="1"/>
  <c r="C230" i="3"/>
  <c r="D230" i="3" s="1"/>
  <c r="C229" i="3"/>
  <c r="D229" i="3" s="1"/>
  <c r="C228" i="3"/>
  <c r="D228" i="3" s="1"/>
  <c r="C227" i="3"/>
  <c r="D227" i="3" s="1"/>
  <c r="C226" i="3"/>
  <c r="D226" i="3" s="1"/>
  <c r="C225" i="3"/>
  <c r="D225" i="3" s="1"/>
  <c r="C224" i="3"/>
  <c r="D224" i="3" s="1"/>
  <c r="C223" i="3"/>
  <c r="D223" i="3" s="1"/>
  <c r="C222" i="3"/>
  <c r="D222" i="3" s="1"/>
  <c r="C221" i="3"/>
  <c r="D221" i="3" s="1"/>
  <c r="C220" i="3"/>
  <c r="D220" i="3" s="1"/>
  <c r="C219" i="3"/>
  <c r="D219" i="3" s="1"/>
  <c r="C218" i="3"/>
  <c r="D218" i="3" s="1"/>
  <c r="C217" i="3"/>
  <c r="D217" i="3" s="1"/>
  <c r="C216" i="3"/>
  <c r="D216" i="3" s="1"/>
  <c r="C215" i="3"/>
  <c r="D215" i="3" s="1"/>
  <c r="C214" i="3"/>
  <c r="D214" i="3" s="1"/>
  <c r="C213" i="3"/>
  <c r="D213" i="3" s="1"/>
  <c r="C212" i="3"/>
  <c r="C211" i="3"/>
  <c r="D211" i="3" s="1"/>
  <c r="C210" i="3"/>
  <c r="D210" i="3" s="1"/>
  <c r="C209" i="3"/>
  <c r="D209" i="3" s="1"/>
  <c r="C208" i="3"/>
  <c r="D208" i="3" s="1"/>
  <c r="C207" i="3"/>
  <c r="D207" i="3" s="1"/>
  <c r="C206" i="3"/>
  <c r="D206" i="3" s="1"/>
  <c r="C205" i="3"/>
  <c r="D205" i="3" s="1"/>
  <c r="C204" i="3"/>
  <c r="D204" i="3" s="1"/>
  <c r="C203" i="3"/>
  <c r="D203" i="3" s="1"/>
  <c r="C202" i="3"/>
  <c r="D202" i="3" s="1"/>
  <c r="C201" i="3"/>
  <c r="D201" i="3" s="1"/>
  <c r="C200" i="3"/>
  <c r="D200" i="3" s="1"/>
  <c r="C199" i="3"/>
  <c r="D199" i="3" s="1"/>
  <c r="C198" i="3"/>
  <c r="D198" i="3" s="1"/>
  <c r="C197" i="3"/>
  <c r="D197" i="3" s="1"/>
  <c r="C196" i="3"/>
  <c r="D196" i="3" s="1"/>
  <c r="C195" i="3"/>
  <c r="D195" i="3" s="1"/>
  <c r="C194" i="3"/>
  <c r="D194" i="3" s="1"/>
  <c r="C193" i="3"/>
  <c r="D193" i="3" s="1"/>
  <c r="C192" i="3"/>
  <c r="D192" i="3" s="1"/>
  <c r="C191" i="3"/>
  <c r="D191" i="3" s="1"/>
  <c r="C190" i="3"/>
  <c r="D190" i="3" s="1"/>
  <c r="C189" i="3"/>
  <c r="D189" i="3" s="1"/>
  <c r="C188" i="3"/>
  <c r="D188" i="3" s="1"/>
  <c r="C187" i="3"/>
  <c r="D187" i="3" s="1"/>
  <c r="C186" i="3"/>
  <c r="D186" i="3" s="1"/>
  <c r="C185" i="3"/>
  <c r="D185" i="3" s="1"/>
  <c r="C184" i="3"/>
  <c r="D184" i="3" s="1"/>
  <c r="C183" i="3"/>
  <c r="D183" i="3" s="1"/>
  <c r="C182" i="3"/>
  <c r="D182" i="3" s="1"/>
  <c r="C181" i="3"/>
  <c r="D181" i="3" s="1"/>
  <c r="C180" i="3"/>
  <c r="D180" i="3" s="1"/>
  <c r="C179" i="3"/>
  <c r="D179" i="3" s="1"/>
  <c r="C178" i="3"/>
  <c r="D178" i="3" s="1"/>
  <c r="C177" i="3"/>
  <c r="D177" i="3" s="1"/>
  <c r="C176" i="3"/>
  <c r="D176" i="3" s="1"/>
  <c r="C175" i="3"/>
  <c r="D175" i="3" s="1"/>
  <c r="C174" i="3"/>
  <c r="D174" i="3" s="1"/>
  <c r="C173" i="3"/>
  <c r="D173" i="3" s="1"/>
  <c r="C172" i="3"/>
  <c r="D172" i="3" s="1"/>
  <c r="C171" i="3"/>
  <c r="D171" i="3" s="1"/>
  <c r="C170" i="3"/>
  <c r="D170" i="3" s="1"/>
  <c r="C169" i="3"/>
  <c r="D169" i="3" s="1"/>
  <c r="C168" i="3"/>
  <c r="D168" i="3" s="1"/>
  <c r="C167" i="3"/>
  <c r="D167" i="3" s="1"/>
  <c r="C166" i="3"/>
  <c r="D166" i="3" s="1"/>
  <c r="C165" i="3"/>
  <c r="D165" i="3" s="1"/>
  <c r="C164" i="3"/>
  <c r="D164" i="3" s="1"/>
  <c r="C163" i="3"/>
  <c r="D163" i="3" s="1"/>
  <c r="C162" i="3"/>
  <c r="D162" i="3" s="1"/>
  <c r="C161" i="3"/>
  <c r="D161" i="3" s="1"/>
  <c r="C160" i="3"/>
  <c r="D160" i="3" s="1"/>
  <c r="C159" i="3"/>
  <c r="D159" i="3" s="1"/>
  <c r="C158" i="3"/>
  <c r="D158" i="3" s="1"/>
  <c r="C157" i="3"/>
  <c r="D157" i="3" s="1"/>
  <c r="C156" i="3"/>
  <c r="D156" i="3" s="1"/>
  <c r="C155" i="3"/>
  <c r="D155" i="3" s="1"/>
  <c r="C154" i="3"/>
  <c r="D154" i="3" s="1"/>
  <c r="C153" i="3"/>
  <c r="D153" i="3" s="1"/>
  <c r="C152" i="3"/>
  <c r="D152" i="3" s="1"/>
  <c r="C151" i="3"/>
  <c r="D151" i="3" s="1"/>
  <c r="C150" i="3"/>
  <c r="D150" i="3" s="1"/>
  <c r="C149" i="3"/>
  <c r="D149" i="3" s="1"/>
  <c r="C148" i="3"/>
  <c r="D148" i="3" s="1"/>
  <c r="C147" i="3"/>
  <c r="D147" i="3" s="1"/>
  <c r="C146" i="3"/>
  <c r="D146" i="3" s="1"/>
  <c r="C145" i="3"/>
  <c r="D145" i="3" s="1"/>
  <c r="C144" i="3"/>
  <c r="D144" i="3" s="1"/>
  <c r="C143" i="3"/>
  <c r="D143" i="3" s="1"/>
  <c r="C142" i="3"/>
  <c r="D142" i="3" s="1"/>
  <c r="C141" i="3"/>
  <c r="D141" i="3" s="1"/>
  <c r="C140" i="3"/>
  <c r="D140" i="3" s="1"/>
  <c r="C139" i="3"/>
  <c r="D139" i="3" s="1"/>
  <c r="C138" i="3"/>
  <c r="D138" i="3" s="1"/>
  <c r="C137" i="3"/>
  <c r="D137" i="3" s="1"/>
  <c r="C136" i="3"/>
  <c r="D136" i="3" s="1"/>
  <c r="C135" i="3"/>
  <c r="D135" i="3" s="1"/>
  <c r="C134" i="3"/>
  <c r="D134" i="3" s="1"/>
  <c r="C133" i="3"/>
  <c r="D133" i="3" s="1"/>
  <c r="C132" i="3"/>
  <c r="D132" i="3" s="1"/>
  <c r="C131" i="3"/>
  <c r="D131" i="3" s="1"/>
  <c r="C130" i="3"/>
  <c r="D130" i="3" s="1"/>
  <c r="C129" i="3"/>
  <c r="D129" i="3" s="1"/>
  <c r="C128" i="3"/>
  <c r="D128" i="3" s="1"/>
  <c r="C127" i="3"/>
  <c r="D127" i="3" s="1"/>
  <c r="C126" i="3"/>
  <c r="D126" i="3" s="1"/>
  <c r="C125" i="3"/>
  <c r="D125" i="3" s="1"/>
  <c r="C124" i="3"/>
  <c r="D124" i="3" s="1"/>
  <c r="C123" i="3"/>
  <c r="D123" i="3" s="1"/>
  <c r="C122" i="3"/>
  <c r="D122" i="3" s="1"/>
  <c r="C121" i="3"/>
  <c r="D121" i="3" s="1"/>
  <c r="C120" i="3"/>
  <c r="D120" i="3" s="1"/>
  <c r="C119" i="3"/>
  <c r="D119" i="3" s="1"/>
  <c r="C118" i="3"/>
  <c r="D118" i="3" s="1"/>
  <c r="C117" i="3"/>
  <c r="D117" i="3" s="1"/>
  <c r="C116" i="3"/>
  <c r="D116" i="3" s="1"/>
  <c r="C115" i="3"/>
  <c r="D115" i="3" s="1"/>
  <c r="C114" i="3"/>
  <c r="D114" i="3" s="1"/>
  <c r="C113" i="3"/>
  <c r="D113" i="3" s="1"/>
  <c r="C112" i="3"/>
  <c r="D112" i="3" s="1"/>
  <c r="C111" i="3"/>
  <c r="D111" i="3" s="1"/>
  <c r="C110" i="3"/>
  <c r="D110" i="3" s="1"/>
  <c r="C109" i="3"/>
  <c r="D109" i="3" s="1"/>
  <c r="C108" i="3"/>
  <c r="D108" i="3" s="1"/>
  <c r="C107" i="3"/>
  <c r="D107" i="3" s="1"/>
  <c r="C106" i="3"/>
  <c r="D106" i="3" s="1"/>
  <c r="C105" i="3"/>
  <c r="D105" i="3" s="1"/>
  <c r="C104" i="3"/>
  <c r="D104" i="3" s="1"/>
  <c r="C103" i="3"/>
  <c r="D103" i="3" s="1"/>
  <c r="C102" i="3"/>
  <c r="D102" i="3" s="1"/>
  <c r="C101" i="3"/>
  <c r="D101" i="3" s="1"/>
  <c r="C100" i="3"/>
  <c r="D100" i="3" s="1"/>
  <c r="C99" i="3"/>
  <c r="D99" i="3" s="1"/>
  <c r="C98" i="3"/>
  <c r="D98" i="3" s="1"/>
  <c r="C97" i="3"/>
  <c r="D97" i="3" s="1"/>
  <c r="C96" i="3"/>
  <c r="D96" i="3" s="1"/>
  <c r="C95" i="3"/>
  <c r="D95" i="3" s="1"/>
  <c r="C94" i="3"/>
  <c r="D94" i="3" s="1"/>
  <c r="C93" i="3"/>
  <c r="D93" i="3" s="1"/>
  <c r="C92" i="3"/>
  <c r="D92" i="3" s="1"/>
  <c r="C91" i="3"/>
  <c r="D91" i="3" s="1"/>
  <c r="C90" i="3"/>
  <c r="D90" i="3" s="1"/>
  <c r="C89" i="3"/>
  <c r="D89" i="3" s="1"/>
  <c r="C88" i="3"/>
  <c r="D88" i="3" s="1"/>
  <c r="C87" i="3"/>
  <c r="D87" i="3" s="1"/>
  <c r="C86" i="3"/>
  <c r="D86" i="3" s="1"/>
  <c r="C85" i="3"/>
  <c r="D85" i="3" s="1"/>
  <c r="C84" i="3"/>
  <c r="D84" i="3" s="1"/>
  <c r="C83" i="3"/>
  <c r="D83" i="3" s="1"/>
  <c r="C82" i="3"/>
  <c r="D82" i="3" s="1"/>
  <c r="C81" i="3"/>
  <c r="D81" i="3" s="1"/>
  <c r="C80" i="3"/>
  <c r="D80" i="3" s="1"/>
  <c r="C79" i="3"/>
  <c r="D79" i="3" s="1"/>
  <c r="C78" i="3"/>
  <c r="D78" i="3" s="1"/>
  <c r="C77" i="3"/>
  <c r="D77" i="3" s="1"/>
  <c r="C76" i="3"/>
  <c r="D76" i="3" s="1"/>
  <c r="C75" i="3"/>
  <c r="D75" i="3" s="1"/>
  <c r="C74" i="3"/>
  <c r="D74" i="3" s="1"/>
  <c r="C73" i="3"/>
  <c r="D73" i="3" s="1"/>
  <c r="C72" i="3"/>
  <c r="D72" i="3" s="1"/>
  <c r="C71" i="3"/>
  <c r="D71" i="3" s="1"/>
  <c r="C70" i="3"/>
  <c r="D70" i="3" s="1"/>
  <c r="C69" i="3"/>
  <c r="D69" i="3" s="1"/>
  <c r="C68" i="3"/>
  <c r="D68" i="3" s="1"/>
  <c r="C67" i="3"/>
  <c r="D67" i="3" s="1"/>
  <c r="C66" i="3"/>
  <c r="D66" i="3" s="1"/>
  <c r="C65" i="3"/>
  <c r="D65" i="3" s="1"/>
  <c r="C64" i="3"/>
  <c r="D64" i="3" s="1"/>
  <c r="C63" i="3"/>
  <c r="D63" i="3" s="1"/>
  <c r="C62" i="3"/>
  <c r="D62" i="3" s="1"/>
  <c r="C61" i="3"/>
  <c r="D61" i="3" s="1"/>
  <c r="C60" i="3"/>
  <c r="D60" i="3" s="1"/>
  <c r="C59" i="3"/>
  <c r="D59" i="3" s="1"/>
  <c r="C58" i="3"/>
  <c r="D58" i="3" s="1"/>
  <c r="C57" i="3"/>
  <c r="D57" i="3" s="1"/>
  <c r="C56" i="3"/>
  <c r="D56" i="3" s="1"/>
  <c r="C55" i="3"/>
  <c r="D55" i="3" s="1"/>
  <c r="C54" i="3"/>
  <c r="D54" i="3" s="1"/>
  <c r="C53" i="3"/>
  <c r="D53" i="3" s="1"/>
  <c r="C52" i="3"/>
  <c r="D52" i="3" s="1"/>
  <c r="C51" i="3"/>
  <c r="D51" i="3" s="1"/>
  <c r="C50" i="3"/>
  <c r="D50" i="3" s="1"/>
  <c r="C49" i="3"/>
  <c r="D49" i="3" s="1"/>
  <c r="C48" i="3"/>
  <c r="D48" i="3" s="1"/>
  <c r="C47" i="3"/>
  <c r="D47" i="3" s="1"/>
  <c r="C46" i="3"/>
  <c r="D46" i="3" s="1"/>
  <c r="C45" i="3"/>
  <c r="D45" i="3" s="1"/>
  <c r="C44" i="3"/>
  <c r="D44" i="3" s="1"/>
  <c r="C43" i="3"/>
  <c r="D43" i="3" s="1"/>
  <c r="C42" i="3"/>
  <c r="D42" i="3" s="1"/>
  <c r="C41" i="3"/>
  <c r="D41" i="3" s="1"/>
  <c r="C40" i="3"/>
  <c r="D40" i="3" s="1"/>
  <c r="C39" i="3"/>
  <c r="D39" i="3" s="1"/>
  <c r="C38" i="3"/>
  <c r="D38" i="3" s="1"/>
  <c r="C37" i="3"/>
  <c r="D37" i="3" s="1"/>
  <c r="C36" i="3"/>
  <c r="D36" i="3" s="1"/>
  <c r="C35" i="3"/>
  <c r="D35" i="3" s="1"/>
  <c r="C34" i="3"/>
  <c r="D34" i="3" s="1"/>
  <c r="C33" i="3"/>
  <c r="D33" i="3" s="1"/>
  <c r="C32" i="3"/>
  <c r="D32" i="3" s="1"/>
  <c r="C31" i="3"/>
  <c r="D31" i="3" s="1"/>
  <c r="C30" i="3"/>
  <c r="D30" i="3" s="1"/>
  <c r="C29" i="3"/>
  <c r="D29" i="3" s="1"/>
  <c r="C28" i="3"/>
  <c r="D28" i="3" s="1"/>
  <c r="C27" i="3"/>
  <c r="D27" i="3" s="1"/>
  <c r="C26" i="3"/>
  <c r="D26" i="3" s="1"/>
  <c r="C25" i="3"/>
  <c r="D25" i="3" s="1"/>
  <c r="C24" i="3"/>
  <c r="D24" i="3" s="1"/>
  <c r="C23" i="3"/>
  <c r="D23" i="3" s="1"/>
  <c r="C22" i="3"/>
  <c r="D22" i="3" s="1"/>
  <c r="C21" i="3"/>
  <c r="D21" i="3" s="1"/>
  <c r="C20" i="3"/>
  <c r="D20" i="3" s="1"/>
  <c r="C19" i="3"/>
  <c r="D19" i="3" s="1"/>
  <c r="C18" i="3"/>
  <c r="D18" i="3" s="1"/>
  <c r="C17" i="3"/>
  <c r="D17" i="3" s="1"/>
  <c r="C16" i="3"/>
  <c r="D16" i="3" s="1"/>
  <c r="C15" i="3"/>
  <c r="D15" i="3" s="1"/>
  <c r="C14" i="3"/>
  <c r="D14" i="3" s="1"/>
  <c r="C13" i="3"/>
  <c r="D13" i="3" s="1"/>
  <c r="C12" i="3"/>
  <c r="D12" i="3" s="1"/>
  <c r="C11" i="3"/>
  <c r="D11" i="3" s="1"/>
  <c r="C10" i="3"/>
  <c r="D10" i="3" s="1"/>
  <c r="C9" i="3"/>
  <c r="D9" i="3" s="1"/>
  <c r="C8" i="3"/>
  <c r="D8" i="3" s="1"/>
  <c r="M403" i="5" l="1"/>
  <c r="T401" i="5"/>
  <c r="D386" i="3"/>
  <c r="D384" i="3"/>
  <c r="D381" i="3"/>
  <c r="D378" i="3"/>
  <c r="D380" i="3"/>
  <c r="D377" i="3"/>
  <c r="D383" i="3"/>
  <c r="D385" i="3"/>
  <c r="D387" i="3"/>
  <c r="D379" i="3"/>
  <c r="D382" i="3"/>
  <c r="D376" i="3"/>
  <c r="C387" i="3"/>
  <c r="C386" i="3"/>
  <c r="C376" i="3"/>
  <c r="V155" i="5"/>
  <c r="AE180" i="5" s="1"/>
  <c r="AE176" i="5"/>
  <c r="AE181" i="5" s="1"/>
  <c r="AE247" i="5"/>
  <c r="Y157" i="5"/>
  <c r="F388" i="3"/>
  <c r="BC388" i="3"/>
  <c r="P388" i="3"/>
  <c r="AU388" i="3"/>
  <c r="AM388" i="3"/>
  <c r="AD388" i="3"/>
  <c r="C385" i="3"/>
  <c r="C384" i="3"/>
  <c r="N388" i="3"/>
  <c r="AA388" i="3"/>
  <c r="AK388" i="3"/>
  <c r="AS388" i="3"/>
  <c r="BA388" i="3"/>
  <c r="E388" i="3"/>
  <c r="O388" i="3"/>
  <c r="AB388" i="3"/>
  <c r="AL388" i="3"/>
  <c r="AT388" i="3"/>
  <c r="BB388" i="3"/>
  <c r="C379" i="3"/>
  <c r="C382" i="3"/>
  <c r="I388" i="3"/>
  <c r="S388" i="3"/>
  <c r="AF388" i="3"/>
  <c r="AN388" i="3"/>
  <c r="AV388" i="3"/>
  <c r="BD388" i="3"/>
  <c r="C377" i="3"/>
  <c r="C383" i="3"/>
  <c r="C378" i="3"/>
  <c r="C380" i="3"/>
  <c r="C381" i="3"/>
  <c r="J388" i="3"/>
  <c r="U388" i="3"/>
  <c r="AG388" i="3"/>
  <c r="AO388" i="3"/>
  <c r="AW388" i="3"/>
  <c r="BE388" i="3"/>
  <c r="K388" i="3"/>
  <c r="AH388" i="3"/>
  <c r="AP388" i="3"/>
  <c r="AX388" i="3"/>
  <c r="BF388" i="3"/>
  <c r="L388" i="3"/>
  <c r="W388" i="3"/>
  <c r="AI388" i="3"/>
  <c r="AQ388" i="3"/>
  <c r="AY388" i="3"/>
  <c r="M388" i="3"/>
  <c r="Y388" i="3"/>
  <c r="AJ388" i="3"/>
  <c r="AR388" i="3"/>
  <c r="AZ388" i="3"/>
  <c r="T403" i="5" l="1"/>
  <c r="D374" i="3"/>
  <c r="D388" i="3"/>
  <c r="R251" i="5"/>
  <c r="AB251" i="5" s="1"/>
  <c r="AD253" i="5" s="1"/>
  <c r="AJ247" i="5"/>
  <c r="V248" i="5" s="1"/>
  <c r="R184" i="5"/>
  <c r="AB184" i="5" s="1"/>
  <c r="AD186" i="5" s="1"/>
  <c r="AJ180" i="5"/>
  <c r="V181" i="5" s="1"/>
  <c r="AJ181" i="5" s="1"/>
  <c r="X186" i="5" s="1"/>
  <c r="C388" i="3"/>
  <c r="AJ248" i="5" l="1"/>
  <c r="X253" i="5" s="1"/>
  <c r="AI253" i="5" s="1"/>
  <c r="AG255" i="5" s="1"/>
  <c r="AA402" i="5" s="1"/>
  <c r="AI186" i="5"/>
  <c r="AF188" i="5" s="1"/>
  <c r="AA401" i="5" s="1"/>
  <c r="AG401" i="5" s="1"/>
  <c r="AA403" i="5" l="1"/>
  <c r="AG403" i="5" s="1"/>
  <c r="I423" i="5" s="1"/>
  <c r="T423" i="5" s="1"/>
  <c r="T424" i="5" s="1"/>
  <c r="AG402" i="5"/>
</calcChain>
</file>

<file path=xl/sharedStrings.xml><?xml version="1.0" encoding="utf-8"?>
<sst xmlns="http://schemas.openxmlformats.org/spreadsheetml/2006/main" count="2907" uniqueCount="844">
  <si>
    <t>時間</t>
    <rPh sb="0" eb="2">
      <t>ジカン</t>
    </rPh>
    <phoneticPr fontId="3"/>
  </si>
  <si>
    <t>運航管理</t>
    <rPh sb="0" eb="2">
      <t>ウンコウ</t>
    </rPh>
    <rPh sb="2" eb="4">
      <t>カンリ</t>
    </rPh>
    <phoneticPr fontId="3"/>
  </si>
  <si>
    <t>定期修理①</t>
    <rPh sb="0" eb="2">
      <t>テイキ</t>
    </rPh>
    <rPh sb="2" eb="4">
      <t>シュウリ</t>
    </rPh>
    <phoneticPr fontId="1"/>
  </si>
  <si>
    <t>定期修理②</t>
    <rPh sb="0" eb="2">
      <t>テイキ</t>
    </rPh>
    <rPh sb="2" eb="4">
      <t>シュウリ</t>
    </rPh>
    <phoneticPr fontId="3"/>
  </si>
  <si>
    <t>年</t>
    <rPh sb="0" eb="1">
      <t>ネン</t>
    </rPh>
    <phoneticPr fontId="3"/>
  </si>
  <si>
    <t>月日</t>
    <rPh sb="0" eb="2">
      <t>ガッピ</t>
    </rPh>
    <phoneticPr fontId="3"/>
  </si>
  <si>
    <t>曜日</t>
    <rPh sb="0" eb="2">
      <t>ヨウビ</t>
    </rPh>
    <phoneticPr fontId="3"/>
  </si>
  <si>
    <t>休日区分</t>
    <rPh sb="0" eb="2">
      <t>キュウジツ</t>
    </rPh>
    <rPh sb="2" eb="4">
      <t>クブン</t>
    </rPh>
    <phoneticPr fontId="3"/>
  </si>
  <si>
    <t>点検・整備</t>
    <rPh sb="0" eb="2">
      <t>テンケン</t>
    </rPh>
    <rPh sb="3" eb="5">
      <t>セイビ</t>
    </rPh>
    <phoneticPr fontId="3"/>
  </si>
  <si>
    <t>異常時航路調査</t>
    <rPh sb="0" eb="2">
      <t>イジョウ</t>
    </rPh>
    <rPh sb="2" eb="3">
      <t>ジ</t>
    </rPh>
    <rPh sb="3" eb="5">
      <t>コウロ</t>
    </rPh>
    <rPh sb="5" eb="7">
      <t>チョウサ</t>
    </rPh>
    <phoneticPr fontId="3"/>
  </si>
  <si>
    <t>定期修理</t>
    <rPh sb="0" eb="2">
      <t>テイキ</t>
    </rPh>
    <rPh sb="2" eb="4">
      <t>シュウリ</t>
    </rPh>
    <phoneticPr fontId="3"/>
  </si>
  <si>
    <t>避泊地
確保</t>
    <rPh sb="0" eb="3">
      <t>ヒハクチ</t>
    </rPh>
    <rPh sb="4" eb="6">
      <t>カクホ</t>
    </rPh>
    <phoneticPr fontId="3"/>
  </si>
  <si>
    <t>勤務</t>
    <rPh sb="0" eb="2">
      <t>キンム</t>
    </rPh>
    <phoneticPr fontId="3"/>
  </si>
  <si>
    <t>平日日勤</t>
    <rPh sb="0" eb="2">
      <t>ヘイジツ</t>
    </rPh>
    <rPh sb="2" eb="4">
      <t>ニッキン</t>
    </rPh>
    <phoneticPr fontId="3"/>
  </si>
  <si>
    <t>休日日勤</t>
    <rPh sb="0" eb="2">
      <t>キュウジツ</t>
    </rPh>
    <rPh sb="2" eb="4">
      <t>ニッキン</t>
    </rPh>
    <phoneticPr fontId="3"/>
  </si>
  <si>
    <t>①</t>
    <phoneticPr fontId="3"/>
  </si>
  <si>
    <t>②</t>
    <phoneticPr fontId="3"/>
  </si>
  <si>
    <t>回航</t>
    <rPh sb="0" eb="2">
      <t>カイコウ</t>
    </rPh>
    <phoneticPr fontId="3"/>
  </si>
  <si>
    <t>試運転</t>
    <rPh sb="0" eb="3">
      <t>シウンテン</t>
    </rPh>
    <phoneticPr fontId="3"/>
  </si>
  <si>
    <t>平日日勤</t>
    <phoneticPr fontId="3"/>
  </si>
  <si>
    <t>休日日勤</t>
    <phoneticPr fontId="3"/>
  </si>
  <si>
    <t>夜間管理</t>
    <rPh sb="0" eb="2">
      <t>ヤカン</t>
    </rPh>
    <rPh sb="2" eb="4">
      <t>カンリ</t>
    </rPh>
    <phoneticPr fontId="3"/>
  </si>
  <si>
    <t>24時間管理</t>
    <rPh sb="2" eb="4">
      <t>ジカン</t>
    </rPh>
    <rPh sb="4" eb="6">
      <t>カンリ</t>
    </rPh>
    <phoneticPr fontId="3"/>
  </si>
  <si>
    <t>平日管理</t>
    <rPh sb="0" eb="2">
      <t>ヘイジツ</t>
    </rPh>
    <rPh sb="2" eb="4">
      <t>カンリ</t>
    </rPh>
    <phoneticPr fontId="3"/>
  </si>
  <si>
    <t>平日/休日</t>
    <rPh sb="0" eb="2">
      <t>ヘイジツ</t>
    </rPh>
    <rPh sb="3" eb="5">
      <t>キュウジツ</t>
    </rPh>
    <phoneticPr fontId="3"/>
  </si>
  <si>
    <t>休日管理</t>
    <rPh sb="0" eb="2">
      <t>キュウジツ</t>
    </rPh>
    <rPh sb="2" eb="4">
      <t>カンリ</t>
    </rPh>
    <phoneticPr fontId="3"/>
  </si>
  <si>
    <t>休日/平日</t>
    <rPh sb="0" eb="2">
      <t>キュウジツ</t>
    </rPh>
    <rPh sb="3" eb="4">
      <t>ヘイ</t>
    </rPh>
    <phoneticPr fontId="3"/>
  </si>
  <si>
    <t>平日24H</t>
    <rPh sb="0" eb="2">
      <t>ヘイジツ</t>
    </rPh>
    <phoneticPr fontId="3"/>
  </si>
  <si>
    <t>平日/休日24H</t>
    <rPh sb="0" eb="2">
      <t>ヘイジツ</t>
    </rPh>
    <rPh sb="3" eb="5">
      <t>キュウジツ</t>
    </rPh>
    <phoneticPr fontId="3"/>
  </si>
  <si>
    <t>休日/休日24H</t>
    <rPh sb="0" eb="2">
      <t>キュウジツ</t>
    </rPh>
    <rPh sb="3" eb="5">
      <t>キュウジツ</t>
    </rPh>
    <phoneticPr fontId="3"/>
  </si>
  <si>
    <t>休日/平日24H</t>
    <rPh sb="0" eb="2">
      <t>キュウジツ</t>
    </rPh>
    <rPh sb="3" eb="4">
      <t>ヘイ</t>
    </rPh>
    <phoneticPr fontId="3"/>
  </si>
  <si>
    <t>超勤
125/100</t>
    <rPh sb="0" eb="2">
      <t>チョウキン</t>
    </rPh>
    <phoneticPr fontId="3"/>
  </si>
  <si>
    <t>超勤
150/100</t>
    <rPh sb="0" eb="2">
      <t>チョウキン</t>
    </rPh>
    <phoneticPr fontId="3"/>
  </si>
  <si>
    <t>超勤
135/100</t>
    <rPh sb="0" eb="2">
      <t>チョウキン</t>
    </rPh>
    <phoneticPr fontId="3"/>
  </si>
  <si>
    <t>超勤
160/100</t>
    <rPh sb="0" eb="2">
      <t>チョウキン</t>
    </rPh>
    <phoneticPr fontId="3"/>
  </si>
  <si>
    <t>勤務</t>
    <phoneticPr fontId="3"/>
  </si>
  <si>
    <t>超勤125
/100</t>
    <phoneticPr fontId="3"/>
  </si>
  <si>
    <t>勤務</t>
    <phoneticPr fontId="3"/>
  </si>
  <si>
    <t>合計</t>
    <rPh sb="0" eb="2">
      <t>ゴウケイ</t>
    </rPh>
    <phoneticPr fontId="3"/>
  </si>
  <si>
    <t>作業内容</t>
    <rPh sb="0" eb="2">
      <t>サギョウ</t>
    </rPh>
    <rPh sb="2" eb="4">
      <t>ナイヨウ</t>
    </rPh>
    <phoneticPr fontId="3"/>
  </si>
  <si>
    <t>基本的な考え方</t>
    <rPh sb="0" eb="3">
      <t>キホンテキ</t>
    </rPh>
    <rPh sb="4" eb="5">
      <t>カンガ</t>
    </rPh>
    <rPh sb="6" eb="7">
      <t>カタ</t>
    </rPh>
    <phoneticPr fontId="3"/>
  </si>
  <si>
    <t>定期修理①</t>
    <rPh sb="0" eb="2">
      <t>テイキ</t>
    </rPh>
    <rPh sb="2" eb="4">
      <t>シュウリ</t>
    </rPh>
    <phoneticPr fontId="3"/>
  </si>
  <si>
    <t>定期修理（回航）</t>
    <rPh sb="0" eb="2">
      <t>テイキ</t>
    </rPh>
    <rPh sb="2" eb="4">
      <t>シュウリ</t>
    </rPh>
    <rPh sb="5" eb="7">
      <t>カイコウ</t>
    </rPh>
    <phoneticPr fontId="3"/>
  </si>
  <si>
    <t>定期修理（試運転）</t>
    <rPh sb="0" eb="2">
      <t>テイキ</t>
    </rPh>
    <rPh sb="2" eb="4">
      <t>シュウリ</t>
    </rPh>
    <rPh sb="5" eb="8">
      <t>シウンテン</t>
    </rPh>
    <phoneticPr fontId="3"/>
  </si>
  <si>
    <t>異常時航路調査においては、緊急及び緊密な連絡調整の必要があり、運航管理者を当局指定の場所に参集、鎮西に乗船させて拘束し、連絡調整業務を行ってもらう。
　（異常時を想定した訓練等を含む）
※監督職員は船員へ直接指示等はできない（船員職業安定法上違反となるため、全て運航管理者を通じて指示等を行う事となる）。
　 異常時航路調査においては、緊急かつ緊密な指示が必要なので、原則として運航管理者は鎮西に乗船してもらう事としている。</t>
    <rPh sb="48" eb="50">
      <t>チンゼイ</t>
    </rPh>
    <rPh sb="51" eb="53">
      <t>ジョウセン</t>
    </rPh>
    <rPh sb="60" eb="62">
      <t>レンラク</t>
    </rPh>
    <rPh sb="62" eb="64">
      <t>チョウセイ</t>
    </rPh>
    <rPh sb="64" eb="66">
      <t>ギョウム</t>
    </rPh>
    <rPh sb="67" eb="68">
      <t>オコナ</t>
    </rPh>
    <rPh sb="77" eb="80">
      <t>イジョウジ</t>
    </rPh>
    <rPh sb="81" eb="83">
      <t>ソウテイ</t>
    </rPh>
    <rPh sb="85" eb="87">
      <t>クンレン</t>
    </rPh>
    <rPh sb="87" eb="88">
      <t>トウ</t>
    </rPh>
    <rPh sb="89" eb="90">
      <t>フク</t>
    </rPh>
    <rPh sb="94" eb="96">
      <t>カントク</t>
    </rPh>
    <rPh sb="96" eb="98">
      <t>ショクイン</t>
    </rPh>
    <rPh sb="99" eb="101">
      <t>センイン</t>
    </rPh>
    <rPh sb="102" eb="104">
      <t>チョクセツ</t>
    </rPh>
    <rPh sb="104" eb="106">
      <t>シジ</t>
    </rPh>
    <rPh sb="106" eb="107">
      <t>トウ</t>
    </rPh>
    <rPh sb="115" eb="117">
      <t>ショクギョウ</t>
    </rPh>
    <rPh sb="117" eb="119">
      <t>アンテイ</t>
    </rPh>
    <rPh sb="119" eb="120">
      <t>ホウ</t>
    </rPh>
    <rPh sb="120" eb="121">
      <t>ジョウ</t>
    </rPh>
    <rPh sb="121" eb="123">
      <t>イハン</t>
    </rPh>
    <rPh sb="129" eb="130">
      <t>スベ</t>
    </rPh>
    <rPh sb="131" eb="133">
      <t>ウンコウ</t>
    </rPh>
    <rPh sb="133" eb="136">
      <t>カンリシャ</t>
    </rPh>
    <rPh sb="137" eb="138">
      <t>ツウ</t>
    </rPh>
    <rPh sb="140" eb="142">
      <t>シジ</t>
    </rPh>
    <rPh sb="142" eb="143">
      <t>トウ</t>
    </rPh>
    <rPh sb="144" eb="145">
      <t>オコナ</t>
    </rPh>
    <rPh sb="146" eb="147">
      <t>コト</t>
    </rPh>
    <rPh sb="155" eb="158">
      <t>イジョウジ</t>
    </rPh>
    <rPh sb="158" eb="160">
      <t>コウロ</t>
    </rPh>
    <rPh sb="160" eb="162">
      <t>チョウサ</t>
    </rPh>
    <rPh sb="168" eb="170">
      <t>キンキュウ</t>
    </rPh>
    <rPh sb="172" eb="174">
      <t>キンミツ</t>
    </rPh>
    <rPh sb="178" eb="180">
      <t>ヒツヨウ</t>
    </rPh>
    <rPh sb="184" eb="186">
      <t>ゲンソク</t>
    </rPh>
    <rPh sb="189" eb="191">
      <t>ウンコウ</t>
    </rPh>
    <rPh sb="191" eb="194">
      <t>カンリシャ</t>
    </rPh>
    <rPh sb="195" eb="197">
      <t>チンゼイ</t>
    </rPh>
    <rPh sb="198" eb="200">
      <t>ジョウセン</t>
    </rPh>
    <rPh sb="205" eb="206">
      <t>コト</t>
    </rPh>
    <phoneticPr fontId="3"/>
  </si>
  <si>
    <t>平日の8:30～17:15までの勤務をいう。（異常時を想定した訓練等を含む）</t>
    <rPh sb="23" eb="26">
      <t>イジョウジ</t>
    </rPh>
    <rPh sb="27" eb="29">
      <t>ソウテイ</t>
    </rPh>
    <rPh sb="31" eb="33">
      <t>クンレン</t>
    </rPh>
    <rPh sb="33" eb="34">
      <t>トウ</t>
    </rPh>
    <rPh sb="35" eb="36">
      <t>フク</t>
    </rPh>
    <phoneticPr fontId="3"/>
  </si>
  <si>
    <t>休日の8:30～17:15までの勤務をいう。</t>
    <rPh sb="0" eb="1">
      <t>キュウ</t>
    </rPh>
    <phoneticPr fontId="3"/>
  </si>
  <si>
    <t>海上試運転は、法定船員と甲板員とする（通常航行に必要な員数の労務編成）</t>
    <rPh sb="0" eb="2">
      <t>カイジョウ</t>
    </rPh>
    <rPh sb="2" eb="5">
      <t>シウンテン</t>
    </rPh>
    <rPh sb="7" eb="9">
      <t>ホウテイ</t>
    </rPh>
    <rPh sb="9" eb="11">
      <t>センイン</t>
    </rPh>
    <rPh sb="12" eb="15">
      <t>コウハンイン</t>
    </rPh>
    <phoneticPr fontId="3"/>
  </si>
  <si>
    <t>よって、150/100の超過勤務時間は、</t>
    <rPh sb="12" eb="14">
      <t>チョウカ</t>
    </rPh>
    <rPh sb="14" eb="16">
      <t>キンム</t>
    </rPh>
    <rPh sb="16" eb="18">
      <t>ジカン</t>
    </rPh>
    <phoneticPr fontId="3"/>
  </si>
  <si>
    <t>時間とする。</t>
    <rPh sb="0" eb="2">
      <t>ジカン</t>
    </rPh>
    <phoneticPr fontId="3"/>
  </si>
  <si>
    <t>①＋②　＝　125/100超過勤務時間数</t>
    <rPh sb="13" eb="15">
      <t>チョウカ</t>
    </rPh>
    <rPh sb="15" eb="17">
      <t>キンム</t>
    </rPh>
    <rPh sb="17" eb="19">
      <t>ジカン</t>
    </rPh>
    <rPh sb="19" eb="20">
      <t>スウ</t>
    </rPh>
    <phoneticPr fontId="3"/>
  </si>
  <si>
    <t>①＋②　＝　135/100超過勤務時間数</t>
    <rPh sb="13" eb="15">
      <t>チョウカ</t>
    </rPh>
    <rPh sb="15" eb="17">
      <t>キンム</t>
    </rPh>
    <rPh sb="17" eb="19">
      <t>ジカン</t>
    </rPh>
    <rPh sb="19" eb="20">
      <t>スウ</t>
    </rPh>
    <phoneticPr fontId="3"/>
  </si>
  <si>
    <t>船長・機関長・一等機関士のうち2名が出勤し、主に定期修理工事の監督職員の補助業務（あくまでもサポート役）を行う。</t>
    <rPh sb="0" eb="2">
      <t>センチョウ</t>
    </rPh>
    <rPh sb="3" eb="6">
      <t>キカンチョウ</t>
    </rPh>
    <rPh sb="7" eb="9">
      <t>イットウ</t>
    </rPh>
    <rPh sb="9" eb="12">
      <t>キカンシ</t>
    </rPh>
    <rPh sb="16" eb="17">
      <t>メイ</t>
    </rPh>
    <rPh sb="18" eb="20">
      <t>シュッキン</t>
    </rPh>
    <rPh sb="22" eb="23">
      <t>オモ</t>
    </rPh>
    <rPh sb="24" eb="26">
      <t>テイキ</t>
    </rPh>
    <rPh sb="26" eb="28">
      <t>シュウリ</t>
    </rPh>
    <rPh sb="28" eb="30">
      <t>コウジ</t>
    </rPh>
    <rPh sb="31" eb="33">
      <t>カントク</t>
    </rPh>
    <rPh sb="33" eb="35">
      <t>ショクイン</t>
    </rPh>
    <rPh sb="36" eb="38">
      <t>ホジョ</t>
    </rPh>
    <rPh sb="38" eb="40">
      <t>ギョウム</t>
    </rPh>
    <rPh sb="50" eb="51">
      <t>ヤク</t>
    </rPh>
    <rPh sb="53" eb="54">
      <t>オコナ</t>
    </rPh>
    <phoneticPr fontId="3"/>
  </si>
  <si>
    <t>定期修理における回航は法定船員(船長・機関長・一等機関士）の３名とする。</t>
    <rPh sb="0" eb="2">
      <t>テイキ</t>
    </rPh>
    <rPh sb="2" eb="4">
      <t>シュウリ</t>
    </rPh>
    <rPh sb="8" eb="10">
      <t>カイコウ</t>
    </rPh>
    <rPh sb="11" eb="13">
      <t>ホウテイ</t>
    </rPh>
    <rPh sb="13" eb="15">
      <t>センイン</t>
    </rPh>
    <rPh sb="16" eb="18">
      <t>センチョウ</t>
    </rPh>
    <rPh sb="19" eb="22">
      <t>キカンチョウ</t>
    </rPh>
    <rPh sb="23" eb="25">
      <t>イットウ</t>
    </rPh>
    <rPh sb="25" eb="28">
      <t>キカンシ</t>
    </rPh>
    <phoneticPr fontId="3"/>
  </si>
  <si>
    <t>定期修理②は、船長・機関長・一等機関士のうち２名及び甲板員１名の３名が出勤し、主に定期修理工事の監督職員の補助業務（あくまでもサポート役）を行う。なお、甲板員は機器類に関する工事監督のサポート役として出勤することとする。　</t>
    <rPh sb="23" eb="24">
      <t>メイ</t>
    </rPh>
    <rPh sb="30" eb="31">
      <t>メイ</t>
    </rPh>
    <phoneticPr fontId="1"/>
  </si>
  <si>
    <t>避泊時の船舶安全確保のための平日17:30から翌朝（平日）の8:30までの監視業務をいう。</t>
    <phoneticPr fontId="1"/>
  </si>
  <si>
    <t>（予定数量は、異常時航路調査に同じ）</t>
  </si>
  <si>
    <t>夜間管理</t>
    <rPh sb="0" eb="2">
      <t>ヤカン</t>
    </rPh>
    <rPh sb="2" eb="4">
      <t>カンリ</t>
    </rPh>
    <phoneticPr fontId="1"/>
  </si>
  <si>
    <t>24時間管理</t>
    <rPh sb="2" eb="4">
      <t>ジカン</t>
    </rPh>
    <rPh sb="4" eb="6">
      <t>カンリ</t>
    </rPh>
    <phoneticPr fontId="1"/>
  </si>
  <si>
    <t>平日勤務</t>
    <rPh sb="0" eb="2">
      <t>ヘイジツ</t>
    </rPh>
    <rPh sb="2" eb="4">
      <t>キンム</t>
    </rPh>
    <phoneticPr fontId="3"/>
  </si>
  <si>
    <t>休日勤務</t>
    <rPh sb="0" eb="2">
      <t>キュウジツ</t>
    </rPh>
    <rPh sb="2" eb="4">
      <t>キンム</t>
    </rPh>
    <phoneticPr fontId="3"/>
  </si>
  <si>
    <t>２．勤務時間の考え方</t>
    <rPh sb="2" eb="4">
      <t>キンム</t>
    </rPh>
    <rPh sb="4" eb="6">
      <t>ジカン</t>
    </rPh>
    <rPh sb="7" eb="8">
      <t>カンガ</t>
    </rPh>
    <rPh sb="9" eb="10">
      <t>カタ</t>
    </rPh>
    <phoneticPr fontId="1"/>
  </si>
  <si>
    <t>毎月の点検整備及び突発的な船舶修理で係船する日をいう。毎月の点検整備については、原則として、月１回とする。（年間スケジュールでは月末に設定する）
なお、点検・整備の計画日と定期修理が重なる月は、点検・整備は不要とする。</t>
    <rPh sb="0" eb="2">
      <t>マイツキ</t>
    </rPh>
    <rPh sb="3" eb="5">
      <t>テンケン</t>
    </rPh>
    <rPh sb="5" eb="7">
      <t>セイビ</t>
    </rPh>
    <rPh sb="7" eb="8">
      <t>オヨ</t>
    </rPh>
    <rPh sb="9" eb="11">
      <t>トッパツ</t>
    </rPh>
    <rPh sb="11" eb="12">
      <t>テキ</t>
    </rPh>
    <rPh sb="13" eb="15">
      <t>センパク</t>
    </rPh>
    <rPh sb="15" eb="17">
      <t>シュウリ</t>
    </rPh>
    <rPh sb="18" eb="20">
      <t>ケイセン</t>
    </rPh>
    <rPh sb="22" eb="23">
      <t>ヒ</t>
    </rPh>
    <rPh sb="27" eb="29">
      <t>マイツキ</t>
    </rPh>
    <rPh sb="30" eb="32">
      <t>テンケン</t>
    </rPh>
    <rPh sb="32" eb="34">
      <t>セイビ</t>
    </rPh>
    <rPh sb="40" eb="42">
      <t>ゲンソク</t>
    </rPh>
    <rPh sb="46" eb="47">
      <t>ツキ</t>
    </rPh>
    <rPh sb="48" eb="49">
      <t>カイ</t>
    </rPh>
    <rPh sb="54" eb="56">
      <t>ネンカン</t>
    </rPh>
    <rPh sb="64" eb="66">
      <t>ゲツマツ</t>
    </rPh>
    <rPh sb="67" eb="69">
      <t>セッテイ</t>
    </rPh>
    <rPh sb="76" eb="78">
      <t>テンケン</t>
    </rPh>
    <rPh sb="79" eb="81">
      <t>セイビ</t>
    </rPh>
    <rPh sb="82" eb="84">
      <t>ケイカク</t>
    </rPh>
    <rPh sb="84" eb="85">
      <t>ビ</t>
    </rPh>
    <rPh sb="86" eb="88">
      <t>テイキ</t>
    </rPh>
    <rPh sb="88" eb="90">
      <t>シュウリ</t>
    </rPh>
    <rPh sb="91" eb="92">
      <t>カサ</t>
    </rPh>
    <rPh sb="94" eb="95">
      <t>ツキ</t>
    </rPh>
    <rPh sb="97" eb="99">
      <t>テンケン</t>
    </rPh>
    <rPh sb="100" eb="102">
      <t>セイビ</t>
    </rPh>
    <rPh sb="103" eb="105">
      <t>フヨウ</t>
    </rPh>
    <phoneticPr fontId="3"/>
  </si>
  <si>
    <t>毎月の点検整備の勤務は、8:30～17:15とする。（基本勤務時間は7時間45分、休憩時間60分）</t>
    <rPh sb="0" eb="2">
      <t>マイツキ</t>
    </rPh>
    <rPh sb="3" eb="5">
      <t>テンケン</t>
    </rPh>
    <rPh sb="5" eb="7">
      <t>セイビ</t>
    </rPh>
    <rPh sb="8" eb="10">
      <t>キンム</t>
    </rPh>
    <rPh sb="27" eb="29">
      <t>キホン</t>
    </rPh>
    <rPh sb="29" eb="31">
      <t>キンム</t>
    </rPh>
    <rPh sb="31" eb="33">
      <t>ジカン</t>
    </rPh>
    <rPh sb="35" eb="37">
      <t>ジカン</t>
    </rPh>
    <rPh sb="39" eb="40">
      <t>フン</t>
    </rPh>
    <rPh sb="41" eb="43">
      <t>キュウケイ</t>
    </rPh>
    <rPh sb="43" eb="45">
      <t>ジカン</t>
    </rPh>
    <rPh sb="47" eb="48">
      <t>フン</t>
    </rPh>
    <phoneticPr fontId="3"/>
  </si>
  <si>
    <t>年度</t>
    <rPh sb="0" eb="2">
      <t>ネンド</t>
    </rPh>
    <phoneticPr fontId="1"/>
  </si>
  <si>
    <t>平成２５年度</t>
    <rPh sb="0" eb="2">
      <t>ヘイセイ</t>
    </rPh>
    <rPh sb="4" eb="6">
      <t>ネンド</t>
    </rPh>
    <phoneticPr fontId="1"/>
  </si>
  <si>
    <t>平成２６年度</t>
    <rPh sb="0" eb="2">
      <t>ヘイセイ</t>
    </rPh>
    <rPh sb="4" eb="6">
      <t>ネンド</t>
    </rPh>
    <phoneticPr fontId="1"/>
  </si>
  <si>
    <t>超過勤務時間数</t>
    <rPh sb="0" eb="2">
      <t>チョウカ</t>
    </rPh>
    <rPh sb="2" eb="4">
      <t>キンム</t>
    </rPh>
    <rPh sb="4" eb="6">
      <t>ジカン</t>
    </rPh>
    <rPh sb="6" eb="7">
      <t>スウ</t>
    </rPh>
    <phoneticPr fontId="1"/>
  </si>
  <si>
    <t>合計</t>
    <rPh sb="0" eb="2">
      <t>ゴウケイ</t>
    </rPh>
    <phoneticPr fontId="1"/>
  </si>
  <si>
    <t>予定数量は、過去5年間の超過勤務時間の実績から、年間の超過勤務平均時間数を計上する。</t>
    <rPh sb="12" eb="14">
      <t>チョウカ</t>
    </rPh>
    <rPh sb="14" eb="16">
      <t>キンム</t>
    </rPh>
    <rPh sb="16" eb="18">
      <t>ジカン</t>
    </rPh>
    <rPh sb="19" eb="21">
      <t>ジッセキ</t>
    </rPh>
    <rPh sb="27" eb="29">
      <t>チョウカ</t>
    </rPh>
    <rPh sb="29" eb="31">
      <t>キンム</t>
    </rPh>
    <rPh sb="31" eb="33">
      <t>ヘイキン</t>
    </rPh>
    <phoneticPr fontId="3"/>
  </si>
  <si>
    <t>時間</t>
    <rPh sb="0" eb="2">
      <t>ジカン</t>
    </rPh>
    <phoneticPr fontId="1"/>
  </si>
  <si>
    <t>時間　／　５年　＝</t>
    <rPh sb="0" eb="2">
      <t>ジカン</t>
    </rPh>
    <rPh sb="6" eb="7">
      <t>ネン</t>
    </rPh>
    <phoneticPr fontId="1"/>
  </si>
  <si>
    <t>よって、</t>
    <phoneticPr fontId="1"/>
  </si>
  <si>
    <t>時間を、計上する。</t>
    <rPh sb="0" eb="2">
      <t>ジカン</t>
    </rPh>
    <rPh sb="4" eb="6">
      <t>ケイジョウ</t>
    </rPh>
    <phoneticPr fontId="1"/>
  </si>
  <si>
    <t>場合がある。</t>
    <rPh sb="0" eb="2">
      <t>バアイ</t>
    </rPh>
    <phoneticPr fontId="1"/>
  </si>
  <si>
    <t>あり、この中で始業点検、終業点検まで終えるものとするが、当局の都合により超勤が発生する</t>
    <rPh sb="28" eb="30">
      <t>トウキョク</t>
    </rPh>
    <rPh sb="31" eb="33">
      <t>ツゴウ</t>
    </rPh>
    <rPh sb="36" eb="38">
      <t>チョウキン</t>
    </rPh>
    <rPh sb="39" eb="41">
      <t>ハッセイ</t>
    </rPh>
    <phoneticPr fontId="3"/>
  </si>
  <si>
    <t>３．異常時航路調査の勤務日数及び超過勤務</t>
  </si>
  <si>
    <t>年間訓練予定</t>
    <rPh sb="0" eb="2">
      <t>ネンカン</t>
    </rPh>
    <rPh sb="2" eb="4">
      <t>クンレン</t>
    </rPh>
    <rPh sb="4" eb="6">
      <t>ヨテイ</t>
    </rPh>
    <phoneticPr fontId="1"/>
  </si>
  <si>
    <t>＋</t>
    <phoneticPr fontId="1"/>
  </si>
  <si>
    <t>＝</t>
    <phoneticPr fontId="1"/>
  </si>
  <si>
    <t>○超過勤務(150/100)の予定数量</t>
  </si>
  <si>
    <t>×</t>
  </si>
  <si>
    <t>日</t>
    <rPh sb="0" eb="1">
      <t>ニチ</t>
    </rPh>
    <phoneticPr fontId="1"/>
  </si>
  <si>
    <t>件</t>
    <rPh sb="0" eb="1">
      <t>ケン</t>
    </rPh>
    <phoneticPr fontId="1"/>
  </si>
  <si>
    <t>１．用語の定義</t>
    <rPh sb="2" eb="4">
      <t>ヨウゴ</t>
    </rPh>
    <rPh sb="5" eb="7">
      <t>テイギ</t>
    </rPh>
    <phoneticPr fontId="1"/>
  </si>
  <si>
    <t>航路内及び周辺海域を巡航し、異常確認等の監視調査を行うものとする。</t>
    <phoneticPr fontId="1"/>
  </si>
  <si>
    <t>日数</t>
    <rPh sb="0" eb="2">
      <t>ニッスウ</t>
    </rPh>
    <phoneticPr fontId="1"/>
  </si>
  <si>
    <t>測量訓練</t>
    <rPh sb="0" eb="2">
      <t>ソクリョウ</t>
    </rPh>
    <rPh sb="2" eb="4">
      <t>クンレン</t>
    </rPh>
    <phoneticPr fontId="1"/>
  </si>
  <si>
    <t>11月津波防災の日</t>
    <rPh sb="2" eb="3">
      <t>ガツ</t>
    </rPh>
    <rPh sb="3" eb="5">
      <t>ツナミ</t>
    </rPh>
    <rPh sb="5" eb="7">
      <t>ボウサイ</t>
    </rPh>
    <rPh sb="8" eb="9">
      <t>ヒ</t>
    </rPh>
    <phoneticPr fontId="1"/>
  </si>
  <si>
    <t>過去５年間の関門海峡における海難事故発生件数</t>
    <rPh sb="0" eb="2">
      <t>カコ</t>
    </rPh>
    <rPh sb="4" eb="5">
      <t>カン</t>
    </rPh>
    <phoneticPr fontId="3"/>
  </si>
  <si>
    <t>○超過勤務(160/100)の予定数量</t>
  </si>
  <si>
    <t>②</t>
  </si>
  <si>
    <t>よって、125/100の超過勤務時間は、</t>
  </si>
  <si>
    <t>異常時航路調査の平日勤務は、8:30～17:15とする。</t>
    <rPh sb="0" eb="3">
      <t>イジョウジ</t>
    </rPh>
    <rPh sb="3" eb="5">
      <t>コウロ</t>
    </rPh>
    <rPh sb="5" eb="7">
      <t>チョウサ</t>
    </rPh>
    <rPh sb="8" eb="10">
      <t>ヘイジツ</t>
    </rPh>
    <rPh sb="10" eb="12">
      <t>キンム</t>
    </rPh>
    <phoneticPr fontId="3"/>
  </si>
  <si>
    <t>（基本勤務時間は7時間45分とし、休憩時間は60分。それ以外は超過勤務時間）</t>
  </si>
  <si>
    <t>最大日数</t>
    <rPh sb="0" eb="2">
      <t>サイダイ</t>
    </rPh>
    <rPh sb="2" eb="4">
      <t>ニッスウ</t>
    </rPh>
    <phoneticPr fontId="1"/>
  </si>
  <si>
    <t>訓練予定日数</t>
    <rPh sb="0" eb="2">
      <t>クンレン</t>
    </rPh>
    <rPh sb="2" eb="4">
      <t>ヨテイ</t>
    </rPh>
    <rPh sb="4" eb="6">
      <t>ニッスウ</t>
    </rPh>
    <phoneticPr fontId="1"/>
  </si>
  <si>
    <t>日を、計上する。</t>
    <rPh sb="0" eb="1">
      <t>ニチ</t>
    </rPh>
    <rPh sb="3" eb="5">
      <t>ケイジョウ</t>
    </rPh>
    <phoneticPr fontId="1"/>
  </si>
  <si>
    <t>過去５年間の関門海峡における海難事故のうち、22:00～3:00に発生した事故の発生率を求め、</t>
    <rPh sb="0" eb="2">
      <t>カコ</t>
    </rPh>
    <rPh sb="4" eb="5">
      <t>カン</t>
    </rPh>
    <rPh sb="37" eb="39">
      <t>ジコ</t>
    </rPh>
    <rPh sb="40" eb="42">
      <t>ハッセイ</t>
    </rPh>
    <rPh sb="42" eb="43">
      <t>リツ</t>
    </rPh>
    <phoneticPr fontId="3"/>
  </si>
  <si>
    <t>予定日数に率を乗じ、計画日数を算出する。</t>
    <phoneticPr fontId="1"/>
  </si>
  <si>
    <t>過去５年間の実績より１日当たりの平均時間を算出して計上することとした。</t>
    <phoneticPr fontId="1"/>
  </si>
  <si>
    <t>＝22:00～03:00の海難事故件数</t>
    <rPh sb="13" eb="15">
      <t>カイナン</t>
    </rPh>
    <rPh sb="15" eb="17">
      <t>ジコ</t>
    </rPh>
    <rPh sb="17" eb="19">
      <t>ケンスウ</t>
    </rPh>
    <phoneticPr fontId="1"/>
  </si>
  <si>
    <t>異常時航路調査の休日勤務は、原則として8:30～17:15（基本勤務時間は7時間45分とし、</t>
    <rPh sb="0" eb="2">
      <t>イジョウ</t>
    </rPh>
    <rPh sb="2" eb="3">
      <t>ジ</t>
    </rPh>
    <rPh sb="3" eb="5">
      <t>コウロ</t>
    </rPh>
    <rPh sb="5" eb="7">
      <t>チョウサ</t>
    </rPh>
    <rPh sb="8" eb="10">
      <t>キュウジツ</t>
    </rPh>
    <rPh sb="10" eb="12">
      <t>キンム</t>
    </rPh>
    <rPh sb="14" eb="16">
      <t>ゲンソク</t>
    </rPh>
    <phoneticPr fontId="3"/>
  </si>
  <si>
    <t>休憩時間は60分。それ以外は超過勤務時間）</t>
  </si>
  <si>
    <t>%</t>
    <phoneticPr fontId="1"/>
  </si>
  <si>
    <t>（端数：四捨五入）</t>
    <rPh sb="1" eb="3">
      <t>ハスウ</t>
    </rPh>
    <rPh sb="4" eb="8">
      <t>シシャゴニュウ</t>
    </rPh>
    <phoneticPr fontId="3"/>
  </si>
  <si>
    <t>10月関門テロ対策</t>
    <rPh sb="2" eb="3">
      <t>ガツ</t>
    </rPh>
    <rPh sb="3" eb="5">
      <t>カンモン</t>
    </rPh>
    <rPh sb="7" eb="9">
      <t>タイサク</t>
    </rPh>
    <phoneticPr fontId="1"/>
  </si>
  <si>
    <t>(小数点３位以下四捨五入)</t>
    <rPh sb="1" eb="4">
      <t>ショウスウテン</t>
    </rPh>
    <rPh sb="5" eb="6">
      <t>イ</t>
    </rPh>
    <rPh sb="6" eb="8">
      <t>イカ</t>
    </rPh>
    <rPh sb="8" eb="12">
      <t>シシャゴニュウ</t>
    </rPh>
    <phoneticPr fontId="1"/>
  </si>
  <si>
    <t>日</t>
    <rPh sb="0" eb="1">
      <t>ニチ</t>
    </rPh>
    <phoneticPr fontId="1"/>
  </si>
  <si>
    <t>早朝参集日数</t>
    <rPh sb="0" eb="2">
      <t>ソウチョウ</t>
    </rPh>
    <rPh sb="2" eb="4">
      <t>サンシュウ</t>
    </rPh>
    <rPh sb="4" eb="6">
      <t>ニッスウ</t>
    </rPh>
    <phoneticPr fontId="1"/>
  </si>
  <si>
    <t>日　×</t>
    <rPh sb="0" eb="1">
      <t>ニチ</t>
    </rPh>
    <phoneticPr fontId="1"/>
  </si>
  <si>
    <t>４時間</t>
    <rPh sb="1" eb="3">
      <t>ジカン</t>
    </rPh>
    <phoneticPr fontId="1"/>
  </si>
  <si>
    <t>＝</t>
    <phoneticPr fontId="1"/>
  </si>
  <si>
    <t>時間</t>
    <rPh sb="0" eb="2">
      <t>ジカン</t>
    </rPh>
    <phoneticPr fontId="1"/>
  </si>
  <si>
    <t>時間　＋</t>
    <rPh sb="0" eb="2">
      <t>ジカン</t>
    </rPh>
    <phoneticPr fontId="1"/>
  </si>
  <si>
    <t>時間　＝</t>
    <rPh sb="0" eb="2">
      <t>ジカン</t>
    </rPh>
    <phoneticPr fontId="1"/>
  </si>
  <si>
    <t>休憩時間は60分。それ以外は超過勤務時間）。</t>
  </si>
  <si>
    <t>異常時航路調査の休日勤務は、8:30～17:15とする（基本勤務時間は7時間45分とし、</t>
    <rPh sb="0" eb="2">
      <t>イジョウ</t>
    </rPh>
    <rPh sb="2" eb="3">
      <t>ジ</t>
    </rPh>
    <rPh sb="3" eb="5">
      <t>コウロ</t>
    </rPh>
    <rPh sb="5" eb="7">
      <t>チョウサ</t>
    </rPh>
    <rPh sb="8" eb="10">
      <t>キュウジツ</t>
    </rPh>
    <rPh sb="10" eb="12">
      <t>キンム</t>
    </rPh>
    <phoneticPr fontId="3"/>
  </si>
  <si>
    <t>平日勤務は、8:30～17:15とする。（基本勤務時間は7時間45分とし、休憩時間は60分。</t>
    <rPh sb="0" eb="2">
      <t>ヘイジツ</t>
    </rPh>
    <rPh sb="2" eb="4">
      <t>キンム</t>
    </rPh>
    <phoneticPr fontId="3"/>
  </si>
  <si>
    <t>それ以外は超過勤務時間）</t>
  </si>
  <si>
    <t>１．点検・整備の時間外勤務</t>
    <rPh sb="2" eb="4">
      <t>テンケン</t>
    </rPh>
    <rPh sb="5" eb="7">
      <t>セイビ</t>
    </rPh>
    <rPh sb="8" eb="11">
      <t>ジカンガイ</t>
    </rPh>
    <rPh sb="11" eb="13">
      <t>キンム</t>
    </rPh>
    <phoneticPr fontId="1"/>
  </si>
  <si>
    <t>日</t>
    <rPh sb="0" eb="1">
      <t>ニチ</t>
    </rPh>
    <phoneticPr fontId="1"/>
  </si>
  <si>
    <t>勤務予定日数は、過去５年間の実績のうち、最大日数を採用する。</t>
    <rPh sb="0" eb="2">
      <t>キンム</t>
    </rPh>
    <rPh sb="2" eb="4">
      <t>ヨテイ</t>
    </rPh>
    <rPh sb="4" eb="6">
      <t>ニッスウ</t>
    </rPh>
    <rPh sb="12" eb="13">
      <t>アイダ</t>
    </rPh>
    <rPh sb="14" eb="16">
      <t>ジッセキ</t>
    </rPh>
    <rPh sb="20" eb="22">
      <t>サイダイ</t>
    </rPh>
    <rPh sb="22" eb="24">
      <t>ニッスウ</t>
    </rPh>
    <rPh sb="25" eb="27">
      <t>サイヨウ</t>
    </rPh>
    <phoneticPr fontId="3"/>
  </si>
  <si>
    <t>03:00の事故件数</t>
  </si>
  <si>
    <t>過去５年間の関門海峡における</t>
    <rPh sb="0" eb="2">
      <t>カコ</t>
    </rPh>
    <rPh sb="4" eb="5">
      <t>カン</t>
    </rPh>
    <phoneticPr fontId="3"/>
  </si>
  <si>
    <t>右のうち22:00～</t>
    <rPh sb="0" eb="1">
      <t>ミギ</t>
    </rPh>
    <phoneticPr fontId="1"/>
  </si>
  <si>
    <t>＝</t>
    <phoneticPr fontId="1"/>
  </si>
  <si>
    <t>　　22:00～3:00の海難事故発生率</t>
    <phoneticPr fontId="1"/>
  </si>
  <si>
    <t>　　　　　　／　海難事故件数</t>
    <phoneticPr fontId="1"/>
  </si>
  <si>
    <t>／</t>
    <phoneticPr fontId="1"/>
  </si>
  <si>
    <t>過去５年間の実績より１日当たりの平均時間を算出して計上することとする。</t>
    <phoneticPr fontId="1"/>
  </si>
  <si>
    <t>時間数</t>
    <rPh sb="0" eb="3">
      <t>ジカンスウ</t>
    </rPh>
    <phoneticPr fontId="1"/>
  </si>
  <si>
    <t>日数</t>
    <rPh sb="0" eb="2">
      <t>ニッスウ</t>
    </rPh>
    <phoneticPr fontId="1"/>
  </si>
  <si>
    <t>異常航路</t>
    <rPh sb="0" eb="2">
      <t>イジョウ</t>
    </rPh>
    <rPh sb="2" eb="4">
      <t>コウロ</t>
    </rPh>
    <phoneticPr fontId="1"/>
  </si>
  <si>
    <t>超過勤務</t>
    <rPh sb="0" eb="2">
      <t>チョウカ</t>
    </rPh>
    <rPh sb="2" eb="4">
      <t>キンム</t>
    </rPh>
    <phoneticPr fontId="1"/>
  </si>
  <si>
    <t>時間</t>
    <rPh sb="0" eb="2">
      <t>ジカン</t>
    </rPh>
    <phoneticPr fontId="1"/>
  </si>
  <si>
    <t>よって、</t>
    <phoneticPr fontId="1"/>
  </si>
  <si>
    <t>時間とする。</t>
    <rPh sb="0" eb="2">
      <t>ジカン</t>
    </rPh>
    <phoneticPr fontId="1"/>
  </si>
  <si>
    <t>×</t>
    <phoneticPr fontId="1"/>
  </si>
  <si>
    <t>平均超勤時間</t>
    <rPh sb="0" eb="2">
      <t>ヘイキン</t>
    </rPh>
    <rPh sb="2" eb="4">
      <t>チョウキン</t>
    </rPh>
    <rPh sb="4" eb="6">
      <t>ジカン</t>
    </rPh>
    <phoneticPr fontId="1"/>
  </si>
  <si>
    <t>早朝参集日数</t>
  </si>
  <si>
    <t>－</t>
    <phoneticPr fontId="1"/>
  </si>
  <si>
    <t>よって、135/100の超過勤務時間は、</t>
    <phoneticPr fontId="1"/>
  </si>
  <si>
    <t>４月</t>
    <rPh sb="1" eb="2">
      <t>ガツ</t>
    </rPh>
    <phoneticPr fontId="1"/>
  </si>
  <si>
    <t>５月</t>
    <rPh sb="1" eb="2">
      <t>ガツ</t>
    </rPh>
    <phoneticPr fontId="1"/>
  </si>
  <si>
    <t>６月</t>
    <rPh sb="1" eb="2">
      <t>ガツ</t>
    </rPh>
    <phoneticPr fontId="1"/>
  </si>
  <si>
    <t>７月</t>
  </si>
  <si>
    <t>８月</t>
  </si>
  <si>
    <t>９月</t>
  </si>
  <si>
    <t>１月</t>
  </si>
  <si>
    <t>２月</t>
  </si>
  <si>
    <t>３月</t>
  </si>
  <si>
    <t>合計</t>
    <rPh sb="0" eb="2">
      <t>ゴウケイ</t>
    </rPh>
    <phoneticPr fontId="1"/>
  </si>
  <si>
    <t>10月</t>
    <phoneticPr fontId="1"/>
  </si>
  <si>
    <t>12月</t>
    <phoneticPr fontId="1"/>
  </si>
  <si>
    <t>11月</t>
    <rPh sb="2" eb="3">
      <t>ガツ</t>
    </rPh>
    <phoneticPr fontId="1"/>
  </si>
  <si>
    <t>時間</t>
    <rPh sb="0" eb="2">
      <t>ジカン</t>
    </rPh>
    <phoneticPr fontId="1"/>
  </si>
  <si>
    <t>単位</t>
    <rPh sb="0" eb="2">
      <t>タンイ</t>
    </rPh>
    <phoneticPr fontId="1"/>
  </si>
  <si>
    <t>平日：日数</t>
    <rPh sb="0" eb="2">
      <t>ヘイジツ</t>
    </rPh>
    <rPh sb="3" eb="5">
      <t>ニッスウ</t>
    </rPh>
    <phoneticPr fontId="1"/>
  </si>
  <si>
    <t>平日：超過勤務</t>
    <rPh sb="0" eb="2">
      <t>ヘイジツ</t>
    </rPh>
    <rPh sb="3" eb="5">
      <t>チョウカ</t>
    </rPh>
    <rPh sb="5" eb="7">
      <t>キンム</t>
    </rPh>
    <phoneticPr fontId="1"/>
  </si>
  <si>
    <t>休日：日数</t>
    <rPh sb="0" eb="1">
      <t>キュウ</t>
    </rPh>
    <rPh sb="1" eb="2">
      <t>ジツ</t>
    </rPh>
    <rPh sb="3" eb="5">
      <t>ニッスウ</t>
    </rPh>
    <phoneticPr fontId="1"/>
  </si>
  <si>
    <t>休日：超過勤務</t>
    <rPh sb="0" eb="2">
      <t>キュウジツ</t>
    </rPh>
    <rPh sb="3" eb="5">
      <t>チョウカ</t>
    </rPh>
    <rPh sb="5" eb="7">
      <t>キンム</t>
    </rPh>
    <phoneticPr fontId="1"/>
  </si>
  <si>
    <t>休日：日数</t>
    <rPh sb="0" eb="2">
      <t>キュウジツ</t>
    </rPh>
    <rPh sb="3" eb="5">
      <t>ニッスウ</t>
    </rPh>
    <phoneticPr fontId="1"/>
  </si>
  <si>
    <t>日</t>
    <rPh sb="0" eb="1">
      <t>ヒ</t>
    </rPh>
    <phoneticPr fontId="1"/>
  </si>
  <si>
    <t>平日／平日</t>
    <rPh sb="0" eb="2">
      <t>ヘイジツ</t>
    </rPh>
    <rPh sb="3" eb="5">
      <t>ヘイジツ</t>
    </rPh>
    <phoneticPr fontId="1"/>
  </si>
  <si>
    <t>平日／休日</t>
    <rPh sb="0" eb="2">
      <t>ヘイジツ</t>
    </rPh>
    <rPh sb="3" eb="5">
      <t>キュウジツ</t>
    </rPh>
    <phoneticPr fontId="1"/>
  </si>
  <si>
    <t>休日／休日</t>
    <rPh sb="0" eb="2">
      <t>キュウジツ</t>
    </rPh>
    <rPh sb="3" eb="5">
      <t>キュウジツ</t>
    </rPh>
    <phoneticPr fontId="1"/>
  </si>
  <si>
    <t>休日／平日</t>
    <rPh sb="0" eb="2">
      <t>キュウジツ</t>
    </rPh>
    <rPh sb="3" eb="5">
      <t>ヘイジツ</t>
    </rPh>
    <phoneticPr fontId="1"/>
  </si>
  <si>
    <t>夜間管理</t>
    <rPh sb="0" eb="2">
      <t>ヤカン</t>
    </rPh>
    <rPh sb="2" eb="4">
      <t>カンリ</t>
    </rPh>
    <phoneticPr fontId="1"/>
  </si>
  <si>
    <t>よって、</t>
    <phoneticPr fontId="1"/>
  </si>
  <si>
    <t>管理員の予定</t>
    <rPh sb="0" eb="3">
      <t>カンリイン</t>
    </rPh>
    <rPh sb="4" eb="6">
      <t>ヨテイ</t>
    </rPh>
    <phoneticPr fontId="1"/>
  </si>
  <si>
    <t>日</t>
    <rPh sb="0" eb="1">
      <t>ニチ</t>
    </rPh>
    <phoneticPr fontId="1"/>
  </si>
  <si>
    <t>避泊時間の予定数量</t>
    <rPh sb="0" eb="2">
      <t>ヒハク</t>
    </rPh>
    <rPh sb="2" eb="4">
      <t>ジカン</t>
    </rPh>
    <rPh sb="5" eb="7">
      <t>ヨテイ</t>
    </rPh>
    <rPh sb="7" eb="9">
      <t>スウリョウ</t>
    </rPh>
    <phoneticPr fontId="1"/>
  </si>
  <si>
    <t>夜間管理計</t>
    <rPh sb="0" eb="2">
      <t>ヤカン</t>
    </rPh>
    <rPh sb="2" eb="4">
      <t>カンリ</t>
    </rPh>
    <rPh sb="4" eb="5">
      <t>ケイ</t>
    </rPh>
    <phoneticPr fontId="1"/>
  </si>
  <si>
    <t>24時間管理計</t>
    <rPh sb="2" eb="4">
      <t>ジカン</t>
    </rPh>
    <rPh sb="4" eb="6">
      <t>カンリ</t>
    </rPh>
    <rPh sb="6" eb="7">
      <t>ケイ</t>
    </rPh>
    <phoneticPr fontId="1"/>
  </si>
  <si>
    <t>＝</t>
    <phoneticPr fontId="1"/>
  </si>
  <si>
    <t>よって、</t>
    <phoneticPr fontId="1"/>
  </si>
  <si>
    <t>時間とする。</t>
    <rPh sb="0" eb="2">
      <t>ジカン</t>
    </rPh>
    <phoneticPr fontId="1"/>
  </si>
  <si>
    <t>超過勤務について</t>
    <rPh sb="0" eb="2">
      <t>チョウカ</t>
    </rPh>
    <rPh sb="2" eb="4">
      <t>キンム</t>
    </rPh>
    <phoneticPr fontId="1"/>
  </si>
  <si>
    <t>125/100</t>
    <phoneticPr fontId="1"/>
  </si>
  <si>
    <t>時間</t>
    <rPh sb="0" eb="2">
      <t>ジカン</t>
    </rPh>
    <phoneticPr fontId="1"/>
  </si>
  <si>
    <t>時間　×</t>
    <rPh sb="0" eb="2">
      <t>ジカン</t>
    </rPh>
    <phoneticPr fontId="1"/>
  </si>
  <si>
    <t>6/7 1h</t>
    <phoneticPr fontId="1"/>
  </si>
  <si>
    <t>実績なし</t>
    <rPh sb="0" eb="2">
      <t>ジッセキ</t>
    </rPh>
    <phoneticPr fontId="1"/>
  </si>
  <si>
    <t>5/22 1h</t>
    <phoneticPr fontId="1"/>
  </si>
  <si>
    <t>調査日数</t>
    <phoneticPr fontId="1"/>
  </si>
  <si>
    <t>修理工事（ドック）以外で、月１回の習熟訓練</t>
    <rPh sb="0" eb="2">
      <t>シュウリ</t>
    </rPh>
    <rPh sb="2" eb="4">
      <t>コウジ</t>
    </rPh>
    <rPh sb="9" eb="11">
      <t>イガイ</t>
    </rPh>
    <rPh sb="13" eb="14">
      <t>ツキ</t>
    </rPh>
    <rPh sb="15" eb="16">
      <t>カイ</t>
    </rPh>
    <rPh sb="17" eb="19">
      <t>シュウジュク</t>
    </rPh>
    <rPh sb="19" eb="21">
      <t>クンレン</t>
    </rPh>
    <phoneticPr fontId="1"/>
  </si>
  <si>
    <t>6/18、7/11、9/16、9/18、9/30、10/15、10/21、10/24、10/30、11/5</t>
    <phoneticPr fontId="1"/>
  </si>
  <si>
    <t>6/18 1h、7/11 1h、9/16 1h、9/18、9/30、10/15 1.5h、10/21、10/24、10/30、11/5</t>
    <phoneticPr fontId="1"/>
  </si>
  <si>
    <t>端数は、0.5時間以上は、１時間に切り上げる。なお、最低１時間は計上する。</t>
    <rPh sb="0" eb="2">
      <t>ハスウ</t>
    </rPh>
    <rPh sb="7" eb="9">
      <t>ジカン</t>
    </rPh>
    <rPh sb="9" eb="11">
      <t>イジョウ</t>
    </rPh>
    <rPh sb="14" eb="16">
      <t>ジカン</t>
    </rPh>
    <rPh sb="17" eb="18">
      <t>キ</t>
    </rPh>
    <rPh sb="19" eb="20">
      <t>ア</t>
    </rPh>
    <rPh sb="26" eb="28">
      <t>サイテイ</t>
    </rPh>
    <rPh sb="29" eb="30">
      <t>ジ</t>
    </rPh>
    <rPh sb="30" eb="31">
      <t>カン</t>
    </rPh>
    <rPh sb="32" eb="34">
      <t>ケイジョウ</t>
    </rPh>
    <phoneticPr fontId="1"/>
  </si>
  <si>
    <t>0.5時間以上は、１時間に切り上げる。なお、最低１時間は計上する。</t>
    <rPh sb="3" eb="5">
      <t>ジカン</t>
    </rPh>
    <rPh sb="5" eb="7">
      <t>イジョウ</t>
    </rPh>
    <rPh sb="10" eb="12">
      <t>ジカン</t>
    </rPh>
    <rPh sb="13" eb="14">
      <t>キ</t>
    </rPh>
    <rPh sb="15" eb="16">
      <t>ア</t>
    </rPh>
    <rPh sb="22" eb="24">
      <t>サイテイ</t>
    </rPh>
    <rPh sb="25" eb="27">
      <t>ジカン</t>
    </rPh>
    <rPh sb="28" eb="30">
      <t>ケイジョウ</t>
    </rPh>
    <phoneticPr fontId="1"/>
  </si>
  <si>
    <t>（端数：四捨五入、最低１日は計上する。）</t>
    <rPh sb="1" eb="3">
      <t>ハスウ</t>
    </rPh>
    <rPh sb="4" eb="8">
      <t>シシャゴニュウ</t>
    </rPh>
    <rPh sb="9" eb="11">
      <t>サイテイ</t>
    </rPh>
    <rPh sb="12" eb="13">
      <t>ニチ</t>
    </rPh>
    <rPh sb="14" eb="16">
      <t>ケイジョウ</t>
    </rPh>
    <phoneticPr fontId="3"/>
  </si>
  <si>
    <t>日</t>
    <rPh sb="0" eb="1">
      <t>ニチ</t>
    </rPh>
    <phoneticPr fontId="1"/>
  </si>
  <si>
    <t>船　名</t>
    <rPh sb="0" eb="1">
      <t>セン</t>
    </rPh>
    <rPh sb="2" eb="3">
      <t>メイ</t>
    </rPh>
    <phoneticPr fontId="3"/>
  </si>
  <si>
    <t>４月</t>
    <rPh sb="1" eb="2">
      <t>ツキ</t>
    </rPh>
    <phoneticPr fontId="3"/>
  </si>
  <si>
    <t>５月</t>
    <rPh sb="1" eb="2">
      <t>ツキ</t>
    </rPh>
    <phoneticPr fontId="3"/>
  </si>
  <si>
    <t>６月</t>
    <rPh sb="1" eb="2">
      <t>ツキ</t>
    </rPh>
    <phoneticPr fontId="3"/>
  </si>
  <si>
    <t>７月</t>
    <rPh sb="1" eb="2">
      <t>ツキ</t>
    </rPh>
    <phoneticPr fontId="3"/>
  </si>
  <si>
    <t>８月</t>
    <rPh sb="1" eb="2">
      <t>ツキ</t>
    </rPh>
    <phoneticPr fontId="3"/>
  </si>
  <si>
    <t>９月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</si>
  <si>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</si>
  <si>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</si>
  <si>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</si>
  <si>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</si>
  <si>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２月</t>
    <rPh sb="1" eb="2">
      <t>ツキ</t>
    </rPh>
    <phoneticPr fontId="3"/>
  </si>
  <si>
    <t>３月</t>
    <rPh sb="1" eb="2">
      <t>ツキ</t>
    </rPh>
    <phoneticPr fontId="3"/>
  </si>
  <si>
    <t>民間ドック</t>
    <rPh sb="0" eb="2">
      <t>ミンカン</t>
    </rPh>
    <phoneticPr fontId="3"/>
  </si>
  <si>
    <t>海翔丸</t>
    <rPh sb="0" eb="3">
      <t>カイショウ</t>
    </rPh>
    <phoneticPr fontId="3"/>
  </si>
  <si>
    <t>工期</t>
    <rPh sb="0" eb="2">
      <t>コウキ</t>
    </rPh>
    <phoneticPr fontId="3"/>
  </si>
  <si>
    <t>検査種別</t>
    <rPh sb="0" eb="2">
      <t>ケンサ</t>
    </rPh>
    <rPh sb="2" eb="4">
      <t>シュベツ</t>
    </rPh>
    <phoneticPr fontId="3"/>
  </si>
  <si>
    <t>近海(国際)</t>
    <rPh sb="0" eb="2">
      <t>キンカイ</t>
    </rPh>
    <phoneticPr fontId="3"/>
  </si>
  <si>
    <t>受検期間</t>
    <rPh sb="0" eb="2">
      <t>ジュケン</t>
    </rPh>
    <rPh sb="2" eb="4">
      <t>キカン</t>
    </rPh>
    <phoneticPr fontId="3"/>
  </si>
  <si>
    <t>備考</t>
    <rPh sb="0" eb="2">
      <t>ビコウ</t>
    </rPh>
    <phoneticPr fontId="3"/>
  </si>
  <si>
    <t>制限沿海</t>
    <rPh sb="0" eb="2">
      <t>セイゲン</t>
    </rPh>
    <rPh sb="2" eb="4">
      <t>エンカイ</t>
    </rPh>
    <phoneticPr fontId="3"/>
  </si>
  <si>
    <t>第1種中間検査</t>
    <rPh sb="0" eb="1">
      <t>ダイ</t>
    </rPh>
    <rPh sb="2" eb="3">
      <t>シュ</t>
    </rPh>
    <rPh sb="3" eb="5">
      <t>チュウカン</t>
    </rPh>
    <rPh sb="5" eb="7">
      <t>ケンサ</t>
    </rPh>
    <phoneticPr fontId="3"/>
  </si>
  <si>
    <t>限定沿海</t>
    <rPh sb="0" eb="2">
      <t>ゲンテイ</t>
    </rPh>
    <rPh sb="2" eb="4">
      <t>エンカイ</t>
    </rPh>
    <phoneticPr fontId="3"/>
  </si>
  <si>
    <t>JCI・旅客</t>
    <rPh sb="4" eb="6">
      <t>リョキャク</t>
    </rPh>
    <phoneticPr fontId="3"/>
  </si>
  <si>
    <t>鎮西</t>
    <rPh sb="0" eb="2">
      <t>チンゼイ</t>
    </rPh>
    <phoneticPr fontId="3"/>
  </si>
  <si>
    <t>海輝</t>
    <rPh sb="0" eb="2">
      <t>カイキ</t>
    </rPh>
    <phoneticPr fontId="3"/>
  </si>
  <si>
    <t>定期検査</t>
    <rPh sb="0" eb="2">
      <t>テイキ</t>
    </rPh>
    <rPh sb="2" eb="4">
      <t>ケンサ</t>
    </rPh>
    <phoneticPr fontId="3"/>
  </si>
  <si>
    <t>海煌</t>
    <rPh sb="0" eb="1">
      <t>カイ</t>
    </rPh>
    <rPh sb="1" eb="2">
      <t>コウ</t>
    </rPh>
    <phoneticPr fontId="3"/>
  </si>
  <si>
    <t>沿海</t>
    <rPh sb="0" eb="2">
      <t>エンカイ</t>
    </rPh>
    <phoneticPr fontId="3"/>
  </si>
  <si>
    <t>日時</t>
    <rPh sb="0" eb="2">
      <t>ニチジ</t>
    </rPh>
    <phoneticPr fontId="3"/>
  </si>
  <si>
    <t>入渠</t>
    <rPh sb="0" eb="2">
      <t>ニュウキョ</t>
    </rPh>
    <phoneticPr fontId="3"/>
  </si>
  <si>
    <t>出渠</t>
    <rPh sb="0" eb="1">
      <t>シュツ</t>
    </rPh>
    <rPh sb="1" eb="2">
      <t>キョ</t>
    </rPh>
    <phoneticPr fontId="3"/>
  </si>
  <si>
    <t>技調ドック</t>
    <rPh sb="0" eb="2">
      <t>ギチョウ</t>
    </rPh>
    <phoneticPr fontId="3"/>
  </si>
  <si>
    <t>-</t>
  </si>
  <si>
    <t>平成25年度</t>
    <rPh sb="0" eb="2">
      <t>ヘイセイ</t>
    </rPh>
    <rPh sb="4" eb="6">
      <t>ネンド</t>
    </rPh>
    <phoneticPr fontId="1"/>
  </si>
  <si>
    <t>平成26年度</t>
    <rPh sb="0" eb="2">
      <t>ヘイセイ</t>
    </rPh>
    <rPh sb="4" eb="6">
      <t>ネンド</t>
    </rPh>
    <phoneticPr fontId="1"/>
  </si>
  <si>
    <t>日</t>
    <rPh sb="0" eb="1">
      <t>ニチ</t>
    </rPh>
    <phoneticPr fontId="1"/>
  </si>
  <si>
    <t>避泊実績について、過去５年間のうち、最も避泊日数が多い年度を基礎に計画する。</t>
    <rPh sb="0" eb="2">
      <t>ヒハク</t>
    </rPh>
    <rPh sb="2" eb="4">
      <t>ジッセキ</t>
    </rPh>
    <rPh sb="9" eb="11">
      <t>カコ</t>
    </rPh>
    <rPh sb="12" eb="14">
      <t>ネンカン</t>
    </rPh>
    <rPh sb="18" eb="19">
      <t>モット</t>
    </rPh>
    <rPh sb="20" eb="22">
      <t>ヒハク</t>
    </rPh>
    <rPh sb="22" eb="24">
      <t>ニッスウ</t>
    </rPh>
    <rPh sb="25" eb="26">
      <t>オオ</t>
    </rPh>
    <rPh sb="27" eb="29">
      <t>ネンド</t>
    </rPh>
    <rPh sb="30" eb="32">
      <t>キソ</t>
    </rPh>
    <rPh sb="33" eb="35">
      <t>ケイカク</t>
    </rPh>
    <phoneticPr fontId="1"/>
  </si>
  <si>
    <t>避泊日数合計</t>
    <rPh sb="0" eb="2">
      <t>ヒハク</t>
    </rPh>
    <rPh sb="2" eb="4">
      <t>ニッスウ</t>
    </rPh>
    <rPh sb="4" eb="6">
      <t>ゴウケイ</t>
    </rPh>
    <phoneticPr fontId="1"/>
  </si>
  <si>
    <t>避泊日数が多いのは、</t>
    <rPh sb="0" eb="2">
      <t>ヒハク</t>
    </rPh>
    <rPh sb="2" eb="4">
      <t>ニッスウ</t>
    </rPh>
    <rPh sb="5" eb="6">
      <t>オオ</t>
    </rPh>
    <phoneticPr fontId="1"/>
  </si>
  <si>
    <t>である。</t>
    <phoneticPr fontId="1"/>
  </si>
  <si>
    <t>なお、実績がない項目については、他年度のうち最低日数を計画する。</t>
    <rPh sb="3" eb="5">
      <t>ジッセキ</t>
    </rPh>
    <rPh sb="8" eb="10">
      <t>コウモク</t>
    </rPh>
    <rPh sb="16" eb="19">
      <t>タネンド</t>
    </rPh>
    <rPh sb="22" eb="24">
      <t>サイテイ</t>
    </rPh>
    <rPh sb="24" eb="26">
      <t>ニッスウ</t>
    </rPh>
    <rPh sb="27" eb="29">
      <t>ケイカク</t>
    </rPh>
    <phoneticPr fontId="1"/>
  </si>
  <si>
    <t>平成26年度</t>
    <rPh sb="0" eb="2">
      <t>ヘイセイ</t>
    </rPh>
    <rPh sb="4" eb="6">
      <t>ネンド</t>
    </rPh>
    <phoneticPr fontId="1"/>
  </si>
  <si>
    <t>船舶安全管理の管理員の勤務時間</t>
    <rPh sb="0" eb="2">
      <t>センパク</t>
    </rPh>
    <rPh sb="2" eb="4">
      <t>アンゼン</t>
    </rPh>
    <rPh sb="4" eb="6">
      <t>カンリ</t>
    </rPh>
    <rPh sb="7" eb="10">
      <t>カンリイン</t>
    </rPh>
    <rPh sb="11" eb="13">
      <t>キンム</t>
    </rPh>
    <rPh sb="13" eb="15">
      <t>ジカン</t>
    </rPh>
    <phoneticPr fontId="3"/>
  </si>
  <si>
    <t>作業開始</t>
    <rPh sb="0" eb="2">
      <t>サギョウ</t>
    </rPh>
    <rPh sb="2" eb="4">
      <t>カイシ</t>
    </rPh>
    <phoneticPr fontId="3"/>
  </si>
  <si>
    <t>作業終了</t>
    <rPh sb="0" eb="2">
      <t>サギョウ</t>
    </rPh>
    <rPh sb="2" eb="4">
      <t>シュウリョウ</t>
    </rPh>
    <phoneticPr fontId="3"/>
  </si>
  <si>
    <t>8時間45分（基本勤務時間：7時間45分）</t>
    <rPh sb="5" eb="6">
      <t>フン</t>
    </rPh>
    <rPh sb="19" eb="20">
      <t>フン</t>
    </rPh>
    <phoneticPr fontId="3"/>
  </si>
  <si>
    <t>超勤時間</t>
    <rPh sb="0" eb="2">
      <t>チョウキン</t>
    </rPh>
    <rPh sb="2" eb="4">
      <t>ジカン</t>
    </rPh>
    <phoneticPr fontId="3"/>
  </si>
  <si>
    <t>深夜勤務：6時間</t>
    <rPh sb="0" eb="2">
      <t>シンヤ</t>
    </rPh>
    <rPh sb="2" eb="4">
      <t>キンム</t>
    </rPh>
    <rPh sb="6" eb="8">
      <t>ジカン</t>
    </rPh>
    <phoneticPr fontId="3"/>
  </si>
  <si>
    <t>2時間30分</t>
    <rPh sb="1" eb="3">
      <t>ジカン</t>
    </rPh>
    <rPh sb="5" eb="6">
      <t>フン</t>
    </rPh>
    <phoneticPr fontId="3"/>
  </si>
  <si>
    <t>休憩</t>
    <rPh sb="0" eb="2">
      <t>キュウケイ</t>
    </rPh>
    <phoneticPr fontId="3"/>
  </si>
  <si>
    <t>1.0</t>
    <phoneticPr fontId="3"/>
  </si>
  <si>
    <t>【勤務時間の考え方】</t>
    <rPh sb="1" eb="3">
      <t>キンム</t>
    </rPh>
    <rPh sb="3" eb="5">
      <t>ジカン</t>
    </rPh>
    <rPh sb="6" eb="7">
      <t>カンガ</t>
    </rPh>
    <rPh sb="8" eb="9">
      <t>カタ</t>
    </rPh>
    <phoneticPr fontId="3"/>
  </si>
  <si>
    <t>①　基本勤務時間</t>
    <rPh sb="2" eb="4">
      <t>キホン</t>
    </rPh>
    <rPh sb="4" eb="6">
      <t>キンム</t>
    </rPh>
    <rPh sb="6" eb="8">
      <t>ジカン</t>
    </rPh>
    <phoneticPr fontId="3"/>
  </si>
  <si>
    <t>7時間45分　～　20時30分から5時15分までとした。</t>
    <rPh sb="1" eb="3">
      <t>ジカン</t>
    </rPh>
    <rPh sb="5" eb="6">
      <t>フン</t>
    </rPh>
    <rPh sb="11" eb="12">
      <t>ジ</t>
    </rPh>
    <rPh sb="14" eb="15">
      <t>フン</t>
    </rPh>
    <rPh sb="18" eb="19">
      <t>ジ</t>
    </rPh>
    <rPh sb="21" eb="22">
      <t>フン</t>
    </rPh>
    <phoneticPr fontId="3"/>
  </si>
  <si>
    <t>理由）深夜割増の時間帯が超過勤務時間とならないようにするため（安価にするため）。　　</t>
    <phoneticPr fontId="3"/>
  </si>
  <si>
    <t>②　休憩時間</t>
    <rPh sb="2" eb="4">
      <t>キュウケイ</t>
    </rPh>
    <rPh sb="4" eb="6">
      <t>ジカン</t>
    </rPh>
    <phoneticPr fontId="3"/>
  </si>
  <si>
    <t>2時間15分　～　基本勤務時間の前後に30分と45分。基本勤務時間中に1時間の合計2時間15分とした。　基本勤務時間中は0時00分から1時00分までとした。</t>
    <rPh sb="1" eb="3">
      <t>ジカン</t>
    </rPh>
    <rPh sb="5" eb="6">
      <t>フン</t>
    </rPh>
    <rPh sb="9" eb="11">
      <t>キホン</t>
    </rPh>
    <rPh sb="11" eb="13">
      <t>キンム</t>
    </rPh>
    <rPh sb="13" eb="15">
      <t>ジカン</t>
    </rPh>
    <rPh sb="16" eb="18">
      <t>ゼンゴ</t>
    </rPh>
    <rPh sb="21" eb="22">
      <t>フン</t>
    </rPh>
    <rPh sb="25" eb="26">
      <t>フン</t>
    </rPh>
    <rPh sb="27" eb="29">
      <t>キホン</t>
    </rPh>
    <rPh sb="29" eb="31">
      <t>キンム</t>
    </rPh>
    <rPh sb="31" eb="34">
      <t>ジカンチュウ</t>
    </rPh>
    <rPh sb="36" eb="38">
      <t>ジカン</t>
    </rPh>
    <rPh sb="39" eb="41">
      <t>ゴウケイ</t>
    </rPh>
    <rPh sb="42" eb="44">
      <t>ジカン</t>
    </rPh>
    <rPh sb="46" eb="47">
      <t>フン</t>
    </rPh>
    <rPh sb="52" eb="54">
      <t>キホン</t>
    </rPh>
    <rPh sb="54" eb="56">
      <t>キンム</t>
    </rPh>
    <rPh sb="56" eb="59">
      <t>ジカンチュウ</t>
    </rPh>
    <phoneticPr fontId="3"/>
  </si>
  <si>
    <t>理由）基本勤務時間中は深夜割増の時間帯に休憩時間を設ける方が安価であるため。　</t>
    <rPh sb="3" eb="5">
      <t>キホン</t>
    </rPh>
    <rPh sb="5" eb="7">
      <t>キンム</t>
    </rPh>
    <rPh sb="7" eb="10">
      <t>ジカンチュウ</t>
    </rPh>
    <phoneticPr fontId="3"/>
  </si>
  <si>
    <t>③　超過勤務時間</t>
    <rPh sb="2" eb="4">
      <t>チョウカ</t>
    </rPh>
    <rPh sb="4" eb="6">
      <t>キンム</t>
    </rPh>
    <rPh sb="6" eb="8">
      <t>ジカン</t>
    </rPh>
    <phoneticPr fontId="3"/>
  </si>
  <si>
    <t>理由）深夜割増の時間帯に超過勤務とならないようにするため（安価にするため）。</t>
    <phoneticPr fontId="3"/>
  </si>
  <si>
    <t>8時間45分（基本勤務時間：7時間45分）</t>
    <rPh sb="1" eb="3">
      <t>ジカン</t>
    </rPh>
    <rPh sb="5" eb="6">
      <t>フン</t>
    </rPh>
    <rPh sb="7" eb="9">
      <t>キホン</t>
    </rPh>
    <rPh sb="9" eb="11">
      <t>キンム</t>
    </rPh>
    <rPh sb="11" eb="13">
      <t>ジカン</t>
    </rPh>
    <rPh sb="15" eb="17">
      <t>ジカン</t>
    </rPh>
    <rPh sb="19" eb="20">
      <t>フン</t>
    </rPh>
    <phoneticPr fontId="3"/>
  </si>
  <si>
    <t>平日　3時間30分</t>
    <rPh sb="0" eb="2">
      <t>ヘイジツ</t>
    </rPh>
    <rPh sb="4" eb="6">
      <t>ジカン</t>
    </rPh>
    <rPh sb="8" eb="9">
      <t>フン</t>
    </rPh>
    <phoneticPr fontId="3"/>
  </si>
  <si>
    <t>休日　4時間15分</t>
    <rPh sb="0" eb="2">
      <t>キュウジツ</t>
    </rPh>
    <rPh sb="4" eb="6">
      <t>ジカン</t>
    </rPh>
    <rPh sb="8" eb="9">
      <t>フン</t>
    </rPh>
    <phoneticPr fontId="3"/>
  </si>
  <si>
    <t>1.35（休日単価）</t>
    <rPh sb="5" eb="7">
      <t>キュウジツ</t>
    </rPh>
    <rPh sb="7" eb="9">
      <t>タンカ</t>
    </rPh>
    <phoneticPr fontId="3"/>
  </si>
  <si>
    <t>1.35（休日単価）</t>
    <phoneticPr fontId="3"/>
  </si>
  <si>
    <t>理由）深夜割増の時間帯が超過勤務時間とならないようにするため（安価にするため）。　　</t>
    <phoneticPr fontId="3"/>
  </si>
  <si>
    <t>休憩</t>
    <phoneticPr fontId="3"/>
  </si>
  <si>
    <t>1.35（休日単価）</t>
    <phoneticPr fontId="3"/>
  </si>
  <si>
    <t>理由）深夜割増の時間帯が超過勤務時間とならないようにするため（安価にするため）。　　</t>
    <phoneticPr fontId="3"/>
  </si>
  <si>
    <t>理由）深夜割増の時間帯に超過勤務とならないようにするため（安価にするため）。</t>
    <phoneticPr fontId="3"/>
  </si>
  <si>
    <t>休日　3時間30分</t>
    <phoneticPr fontId="3"/>
  </si>
  <si>
    <t>平日　4時間15分</t>
    <rPh sb="0" eb="2">
      <t>ヘイジツ</t>
    </rPh>
    <rPh sb="4" eb="6">
      <t>ジカン</t>
    </rPh>
    <rPh sb="8" eb="9">
      <t>フン</t>
    </rPh>
    <phoneticPr fontId="3"/>
  </si>
  <si>
    <t>1.0</t>
    <phoneticPr fontId="3"/>
  </si>
  <si>
    <t>【平日／平日】24時間の船舶安全管理</t>
    <rPh sb="1" eb="3">
      <t>ヘイジツ</t>
    </rPh>
    <rPh sb="4" eb="6">
      <t>ヘイジツ</t>
    </rPh>
    <rPh sb="9" eb="11">
      <t>ジカン</t>
    </rPh>
    <rPh sb="12" eb="14">
      <t>センパク</t>
    </rPh>
    <rPh sb="14" eb="16">
      <t>アンゼン</t>
    </rPh>
    <rPh sb="16" eb="18">
      <t>カンリ</t>
    </rPh>
    <phoneticPr fontId="3"/>
  </si>
  <si>
    <t>0.25</t>
    <phoneticPr fontId="3"/>
  </si>
  <si>
    <t>平日　3時間30分</t>
    <rPh sb="0" eb="1">
      <t>ヒラ</t>
    </rPh>
    <rPh sb="1" eb="2">
      <t>ヒ</t>
    </rPh>
    <rPh sb="4" eb="6">
      <t>ジカン</t>
    </rPh>
    <rPh sb="8" eb="9">
      <t>フン</t>
    </rPh>
    <phoneticPr fontId="3"/>
  </si>
  <si>
    <t>1.25</t>
    <phoneticPr fontId="3"/>
  </si>
  <si>
    <t>17時15分</t>
    <rPh sb="2" eb="3">
      <t>ジ</t>
    </rPh>
    <rPh sb="5" eb="6">
      <t>フン</t>
    </rPh>
    <phoneticPr fontId="3"/>
  </si>
  <si>
    <t>交替</t>
    <rPh sb="0" eb="2">
      <t>コウタイ</t>
    </rPh>
    <phoneticPr fontId="3"/>
  </si>
  <si>
    <t>15時間30分　・・・・・　7時間45分　×　2ﾜｯﾁ　　～　交替時間は20時30分とし、8時30分から17時15分まで、20時30分から5時15分までの2交替制とした。</t>
    <rPh sb="2" eb="4">
      <t>ジカン</t>
    </rPh>
    <rPh sb="6" eb="7">
      <t>フン</t>
    </rPh>
    <rPh sb="15" eb="17">
      <t>ジカン</t>
    </rPh>
    <rPh sb="19" eb="20">
      <t>フン</t>
    </rPh>
    <rPh sb="31" eb="33">
      <t>コウタイ</t>
    </rPh>
    <rPh sb="33" eb="35">
      <t>ジカン</t>
    </rPh>
    <rPh sb="38" eb="39">
      <t>ジ</t>
    </rPh>
    <rPh sb="41" eb="42">
      <t>フン</t>
    </rPh>
    <rPh sb="46" eb="47">
      <t>ジ</t>
    </rPh>
    <rPh sb="49" eb="50">
      <t>フン</t>
    </rPh>
    <rPh sb="54" eb="55">
      <t>ジ</t>
    </rPh>
    <rPh sb="57" eb="58">
      <t>フン</t>
    </rPh>
    <rPh sb="63" eb="64">
      <t>ジ</t>
    </rPh>
    <rPh sb="66" eb="67">
      <t>フン</t>
    </rPh>
    <rPh sb="70" eb="71">
      <t>ジ</t>
    </rPh>
    <rPh sb="73" eb="74">
      <t>フン</t>
    </rPh>
    <rPh sb="78" eb="81">
      <t>コウタイセイ</t>
    </rPh>
    <phoneticPr fontId="3"/>
  </si>
  <si>
    <t>3時間30分　・・・・・　1時間45分　×　2ﾜｯﾁ　～　12時00分から13時00分までと17時15分から18時00分まで、0時00分から1時00分までと5時15分から6時00分まで。</t>
    <rPh sb="1" eb="3">
      <t>ジカン</t>
    </rPh>
    <rPh sb="5" eb="6">
      <t>フン</t>
    </rPh>
    <rPh sb="14" eb="16">
      <t>ジカン</t>
    </rPh>
    <rPh sb="18" eb="19">
      <t>フン</t>
    </rPh>
    <rPh sb="48" eb="49">
      <t>ジ</t>
    </rPh>
    <rPh sb="51" eb="52">
      <t>フン</t>
    </rPh>
    <rPh sb="56" eb="57">
      <t>ジ</t>
    </rPh>
    <rPh sb="59" eb="60">
      <t>フン</t>
    </rPh>
    <rPh sb="64" eb="65">
      <t>ジ</t>
    </rPh>
    <rPh sb="67" eb="68">
      <t>フン</t>
    </rPh>
    <rPh sb="71" eb="72">
      <t>ジ</t>
    </rPh>
    <rPh sb="74" eb="75">
      <t>フン</t>
    </rPh>
    <rPh sb="79" eb="80">
      <t>ジ</t>
    </rPh>
    <rPh sb="82" eb="83">
      <t>フン</t>
    </rPh>
    <rPh sb="86" eb="87">
      <t>ジ</t>
    </rPh>
    <rPh sb="89" eb="90">
      <t>フン</t>
    </rPh>
    <phoneticPr fontId="3"/>
  </si>
  <si>
    <t>5時間　・・・・・　2時間30分　×　2ﾜｯﾁ　～　18時00分から20時30分までと、6時00分から8時30分までの合計5時間とした。</t>
    <rPh sb="1" eb="3">
      <t>ジカン</t>
    </rPh>
    <rPh sb="11" eb="13">
      <t>ジカン</t>
    </rPh>
    <rPh sb="15" eb="16">
      <t>フン</t>
    </rPh>
    <rPh sb="28" eb="29">
      <t>ジ</t>
    </rPh>
    <rPh sb="31" eb="32">
      <t>フン</t>
    </rPh>
    <rPh sb="36" eb="37">
      <t>ジ</t>
    </rPh>
    <rPh sb="39" eb="40">
      <t>フン</t>
    </rPh>
    <rPh sb="45" eb="46">
      <t>ジ</t>
    </rPh>
    <rPh sb="48" eb="49">
      <t>フン</t>
    </rPh>
    <rPh sb="52" eb="53">
      <t>ジ</t>
    </rPh>
    <rPh sb="55" eb="56">
      <t>フン</t>
    </rPh>
    <rPh sb="59" eb="61">
      <t>ゴウケイ</t>
    </rPh>
    <rPh sb="62" eb="64">
      <t>ジカン</t>
    </rPh>
    <phoneticPr fontId="3"/>
  </si>
  <si>
    <r>
      <t>【平日／</t>
    </r>
    <r>
      <rPr>
        <sz val="12"/>
        <color indexed="10"/>
        <rFont val="ＭＳ Ｐゴシック"/>
        <family val="3"/>
        <charset val="128"/>
      </rPr>
      <t>休日</t>
    </r>
    <r>
      <rPr>
        <sz val="12"/>
        <rFont val="ＭＳ Ｐゴシック"/>
        <family val="3"/>
        <charset val="128"/>
      </rPr>
      <t>】24時間の船舶安全管理</t>
    </r>
    <rPh sb="1" eb="3">
      <t>ヘイジツ</t>
    </rPh>
    <rPh sb="4" eb="6">
      <t>キュウジツ</t>
    </rPh>
    <rPh sb="9" eb="11">
      <t>ジカン</t>
    </rPh>
    <rPh sb="12" eb="14">
      <t>センパク</t>
    </rPh>
    <rPh sb="14" eb="16">
      <t>アンゼン</t>
    </rPh>
    <rPh sb="16" eb="18">
      <t>カンリ</t>
    </rPh>
    <phoneticPr fontId="3"/>
  </si>
  <si>
    <t>休日　3時間30分</t>
    <rPh sb="0" eb="2">
      <t>キュウジツ</t>
    </rPh>
    <rPh sb="4" eb="6">
      <t>ジカン</t>
    </rPh>
    <rPh sb="8" eb="9">
      <t>フン</t>
    </rPh>
    <phoneticPr fontId="3"/>
  </si>
  <si>
    <t>■過去５年間の各項目ごとの月別実績一覧</t>
    <rPh sb="1" eb="3">
      <t>カコ</t>
    </rPh>
    <rPh sb="4" eb="6">
      <t>ネンカン</t>
    </rPh>
    <rPh sb="7" eb="10">
      <t>カクコウモク</t>
    </rPh>
    <rPh sb="13" eb="15">
      <t>ツキベツ</t>
    </rPh>
    <rPh sb="15" eb="17">
      <t>ジッセキ</t>
    </rPh>
    <rPh sb="17" eb="19">
      <t>イチラン</t>
    </rPh>
    <phoneticPr fontId="1"/>
  </si>
  <si>
    <t>予定日数及び超過勤務予定数量の考え方は、緊急及び緊密な連絡調整のために、参集もしくは、</t>
    <rPh sb="0" eb="2">
      <t>ヨテイ</t>
    </rPh>
    <rPh sb="2" eb="4">
      <t>ニッスウ</t>
    </rPh>
    <rPh sb="4" eb="5">
      <t>オヨ</t>
    </rPh>
    <rPh sb="6" eb="8">
      <t>チョウカ</t>
    </rPh>
    <rPh sb="8" eb="10">
      <t>キンム</t>
    </rPh>
    <rPh sb="10" eb="12">
      <t>ヨテイ</t>
    </rPh>
    <rPh sb="12" eb="14">
      <t>スウリョウ</t>
    </rPh>
    <rPh sb="15" eb="16">
      <t>カンガ</t>
    </rPh>
    <rPh sb="17" eb="18">
      <t>カタ</t>
    </rPh>
    <phoneticPr fontId="3"/>
  </si>
  <si>
    <t>パトロール終了後、直ちに避泊を開始することとする。なお、１日あたりの避泊時間は16:30から翌日08:30までの16時間とする。</t>
    <rPh sb="5" eb="8">
      <t>シュウリョウゴ</t>
    </rPh>
    <rPh sb="9" eb="10">
      <t>タダ</t>
    </rPh>
    <rPh sb="12" eb="13">
      <t>ヒ</t>
    </rPh>
    <rPh sb="13" eb="14">
      <t>ハク</t>
    </rPh>
    <rPh sb="15" eb="17">
      <t>カイシ</t>
    </rPh>
    <rPh sb="29" eb="30">
      <t>ニチ</t>
    </rPh>
    <rPh sb="34" eb="36">
      <t>ヒハク</t>
    </rPh>
    <rPh sb="36" eb="38">
      <t>ジカン</t>
    </rPh>
    <rPh sb="46" eb="48">
      <t>ヨクジツ</t>
    </rPh>
    <rPh sb="58" eb="60">
      <t>ジカン</t>
    </rPh>
    <phoneticPr fontId="1"/>
  </si>
  <si>
    <t>１日あたりの避泊時間は16:30から翌日08:30までの16時間とする。</t>
    <phoneticPr fontId="1"/>
  </si>
  <si>
    <t>１日あたりの避泊時間は08:30から翌日08:30までの24時間とする。</t>
    <rPh sb="18" eb="20">
      <t>ヨクジツ</t>
    </rPh>
    <phoneticPr fontId="1"/>
  </si>
  <si>
    <t>３．異常時航路調査（平日）の勤務日数及び超過勤務</t>
    <rPh sb="10" eb="12">
      <t>ヘイジツ</t>
    </rPh>
    <phoneticPr fontId="1"/>
  </si>
  <si>
    <t>４．異常時航路調査（休日）の勤務日数及び超過勤務</t>
    <rPh sb="2" eb="5">
      <t>イジョウジ</t>
    </rPh>
    <rPh sb="5" eb="7">
      <t>コウロ</t>
    </rPh>
    <rPh sb="7" eb="9">
      <t>チョウサ</t>
    </rPh>
    <rPh sb="10" eb="12">
      <t>キュウジツ</t>
    </rPh>
    <rPh sb="14" eb="16">
      <t>キンム</t>
    </rPh>
    <rPh sb="16" eb="18">
      <t>ニッスウ</t>
    </rPh>
    <rPh sb="18" eb="19">
      <t>オヨ</t>
    </rPh>
    <rPh sb="20" eb="22">
      <t>チョウカ</t>
    </rPh>
    <rPh sb="22" eb="24">
      <t>キンム</t>
    </rPh>
    <phoneticPr fontId="3"/>
  </si>
  <si>
    <t>７．定期修理について</t>
    <rPh sb="2" eb="4">
      <t>テイキ</t>
    </rPh>
    <rPh sb="4" eb="6">
      <t>シュウリ</t>
    </rPh>
    <phoneticPr fontId="1"/>
  </si>
  <si>
    <t>８．避泊について</t>
    <rPh sb="2" eb="4">
      <t>ヒハク</t>
    </rPh>
    <phoneticPr fontId="1"/>
  </si>
  <si>
    <t>９．運航管理者の勤務時間及び超過勤務</t>
    <phoneticPr fontId="1"/>
  </si>
  <si>
    <t>6/1(日)</t>
    <rPh sb="4" eb="5">
      <t>ニチ</t>
    </rPh>
    <phoneticPr fontId="1"/>
  </si>
  <si>
    <t>平日の荒天待機、台風等の避泊地への航行、係船作業をいう。</t>
    <rPh sb="0" eb="2">
      <t>ヘイジツ</t>
    </rPh>
    <rPh sb="3" eb="5">
      <t>コウテン</t>
    </rPh>
    <rPh sb="5" eb="7">
      <t>タイキ</t>
    </rPh>
    <rPh sb="8" eb="10">
      <t>タイフウ</t>
    </rPh>
    <rPh sb="10" eb="11">
      <t>トウ</t>
    </rPh>
    <rPh sb="12" eb="14">
      <t>ヒハク</t>
    </rPh>
    <rPh sb="14" eb="15">
      <t>チ</t>
    </rPh>
    <rPh sb="17" eb="19">
      <t>コウコウ</t>
    </rPh>
    <rPh sb="20" eb="22">
      <t>ケイセン</t>
    </rPh>
    <rPh sb="22" eb="24">
      <t>サギョウ</t>
    </rPh>
    <phoneticPr fontId="1"/>
  </si>
  <si>
    <t>予定数量は、過去５年間の平日の待機警戒の実績のうち、年度における最小日数を計上する。</t>
    <rPh sb="12" eb="14">
      <t>ヘイジツ</t>
    </rPh>
    <rPh sb="15" eb="17">
      <t>タイキ</t>
    </rPh>
    <rPh sb="17" eb="19">
      <t>ケイカイ</t>
    </rPh>
    <rPh sb="20" eb="22">
      <t>ジッセキ</t>
    </rPh>
    <rPh sb="26" eb="28">
      <t>ネンド</t>
    </rPh>
    <rPh sb="32" eb="34">
      <t>サイショウ</t>
    </rPh>
    <rPh sb="34" eb="36">
      <t>ニッスウ</t>
    </rPh>
    <phoneticPr fontId="3"/>
  </si>
  <si>
    <t>最小日数は、</t>
    <rPh sb="0" eb="2">
      <t>サイショウ</t>
    </rPh>
    <rPh sb="2" eb="4">
      <t>ニッスウ</t>
    </rPh>
    <phoneticPr fontId="1"/>
  </si>
  <si>
    <t>日とする。</t>
    <rPh sb="0" eb="1">
      <t>ニチ</t>
    </rPh>
    <phoneticPr fontId="1"/>
  </si>
  <si>
    <t>である。</t>
    <phoneticPr fontId="1"/>
  </si>
  <si>
    <t>日数</t>
    <rPh sb="0" eb="2">
      <t>ニッスウ</t>
    </rPh>
    <phoneticPr fontId="1"/>
  </si>
  <si>
    <t>休日の荒天待機、台風等の避泊地への航行、係船作業をいう。</t>
    <rPh sb="0" eb="2">
      <t>キュウジツ</t>
    </rPh>
    <rPh sb="3" eb="5">
      <t>コウテン</t>
    </rPh>
    <rPh sb="5" eb="7">
      <t>タイキ</t>
    </rPh>
    <rPh sb="8" eb="10">
      <t>タイフウ</t>
    </rPh>
    <rPh sb="10" eb="11">
      <t>トウ</t>
    </rPh>
    <rPh sb="12" eb="14">
      <t>ヒハク</t>
    </rPh>
    <rPh sb="14" eb="15">
      <t>チ</t>
    </rPh>
    <rPh sb="17" eb="19">
      <t>コウコウ</t>
    </rPh>
    <rPh sb="20" eb="22">
      <t>ケイセン</t>
    </rPh>
    <rPh sb="22" eb="24">
      <t>サギョウ</t>
    </rPh>
    <phoneticPr fontId="1"/>
  </si>
  <si>
    <t>予定数量は、過去５年間の休日の待機警戒の実績のうち、年度における最小日数を計上する。</t>
    <rPh sb="12" eb="14">
      <t>キュウジツ</t>
    </rPh>
    <rPh sb="15" eb="17">
      <t>タイキ</t>
    </rPh>
    <rPh sb="17" eb="19">
      <t>ケイカイ</t>
    </rPh>
    <rPh sb="20" eb="22">
      <t>ジッセキ</t>
    </rPh>
    <rPh sb="26" eb="28">
      <t>ネンド</t>
    </rPh>
    <rPh sb="32" eb="34">
      <t>サイショウ</t>
    </rPh>
    <rPh sb="34" eb="36">
      <t>ニッスウ</t>
    </rPh>
    <phoneticPr fontId="3"/>
  </si>
  <si>
    <t>実績なし</t>
    <rPh sb="0" eb="2">
      <t>ジッセキ</t>
    </rPh>
    <phoneticPr fontId="1"/>
  </si>
  <si>
    <t>実施日（訓練日数を除く）</t>
    <rPh sb="0" eb="3">
      <t>ジッシビ</t>
    </rPh>
    <rPh sb="4" eb="6">
      <t>クンレン</t>
    </rPh>
    <rPh sb="6" eb="8">
      <t>ニッスウ</t>
    </rPh>
    <rPh sb="9" eb="10">
      <t>ノゾ</t>
    </rPh>
    <phoneticPr fontId="1"/>
  </si>
  <si>
    <t>備　　考</t>
    <rPh sb="0" eb="1">
      <t>ソナエ</t>
    </rPh>
    <rPh sb="3" eb="4">
      <t>コウ</t>
    </rPh>
    <phoneticPr fontId="1"/>
  </si>
  <si>
    <t>実施日及び時間数</t>
    <rPh sb="0" eb="3">
      <t>ジッシビ</t>
    </rPh>
    <rPh sb="3" eb="4">
      <t>オヨ</t>
    </rPh>
    <rPh sb="5" eb="8">
      <t>ジカンスウ</t>
    </rPh>
    <phoneticPr fontId="1"/>
  </si>
  <si>
    <t>件数</t>
    <rPh sb="0" eb="2">
      <t>ケンスウ</t>
    </rPh>
    <phoneticPr fontId="1"/>
  </si>
  <si>
    <t>海難事故</t>
    <rPh sb="0" eb="2">
      <t>カイナン</t>
    </rPh>
    <rPh sb="2" eb="4">
      <t>ジコ</t>
    </rPh>
    <phoneticPr fontId="1"/>
  </si>
  <si>
    <t>予定日数は、過去５年間の実績のうち、最大日数を採用する。</t>
    <rPh sb="0" eb="2">
      <t>ヨテイ</t>
    </rPh>
    <rPh sb="2" eb="4">
      <t>ニッスウ</t>
    </rPh>
    <rPh sb="10" eb="11">
      <t>アイダ</t>
    </rPh>
    <rPh sb="12" eb="14">
      <t>ジッセキ</t>
    </rPh>
    <rPh sb="18" eb="20">
      <t>サイダイ</t>
    </rPh>
    <rPh sb="20" eb="22">
      <t>ニッスウ</t>
    </rPh>
    <rPh sb="23" eb="25">
      <t>サイヨウ</t>
    </rPh>
    <phoneticPr fontId="3"/>
  </si>
  <si>
    <t>時間</t>
    <rPh sb="0" eb="2">
      <t>ジカン</t>
    </rPh>
    <phoneticPr fontId="1"/>
  </si>
  <si>
    <t>／</t>
    <phoneticPr fontId="1"/>
  </si>
  <si>
    <t>考え方</t>
    <rPh sb="0" eb="1">
      <t>カンガ</t>
    </rPh>
    <rPh sb="2" eb="3">
      <t>カタ</t>
    </rPh>
    <phoneticPr fontId="1"/>
  </si>
  <si>
    <t>時間</t>
    <rPh sb="0" eb="2">
      <t>ジカン</t>
    </rPh>
    <phoneticPr fontId="1"/>
  </si>
  <si>
    <t>日</t>
    <rPh sb="0" eb="1">
      <t>ニチ</t>
    </rPh>
    <phoneticPr fontId="1"/>
  </si>
  <si>
    <t>計</t>
    <rPh sb="0" eb="1">
      <t>ケイ</t>
    </rPh>
    <phoneticPr fontId="1"/>
  </si>
  <si>
    <t>合計</t>
    <rPh sb="0" eb="2">
      <t>ゴウケイ</t>
    </rPh>
    <phoneticPr fontId="1"/>
  </si>
  <si>
    <t>×</t>
    <phoneticPr fontId="1"/>
  </si>
  <si>
    <t>＝</t>
    <phoneticPr fontId="1"/>
  </si>
  <si>
    <t>月</t>
    <rPh sb="0" eb="1">
      <t>ガツ</t>
    </rPh>
    <phoneticPr fontId="1"/>
  </si>
  <si>
    <t>超勤150
/100</t>
    <phoneticPr fontId="3"/>
  </si>
  <si>
    <t>超勤160
/100</t>
    <phoneticPr fontId="3"/>
  </si>
  <si>
    <t>135/100</t>
    <phoneticPr fontId="1"/>
  </si>
  <si>
    <t>125/100</t>
    <phoneticPr fontId="1"/>
  </si>
  <si>
    <t>ただし、超過勤務時間を整数にするため、下記の表とする。</t>
    <rPh sb="4" eb="6">
      <t>チョウカ</t>
    </rPh>
    <rPh sb="6" eb="8">
      <t>キンム</t>
    </rPh>
    <rPh sb="8" eb="10">
      <t>ジカン</t>
    </rPh>
    <rPh sb="11" eb="13">
      <t>セイスウ</t>
    </rPh>
    <rPh sb="19" eb="21">
      <t>カキ</t>
    </rPh>
    <rPh sb="22" eb="23">
      <t>オモテ</t>
    </rPh>
    <phoneticPr fontId="1"/>
  </si>
  <si>
    <t>管理員の予定日数は、実績に基づき、最低日数を計上する。</t>
    <rPh sb="0" eb="3">
      <t>カンリイン</t>
    </rPh>
    <rPh sb="4" eb="6">
      <t>ヨテイ</t>
    </rPh>
    <rPh sb="6" eb="8">
      <t>ニッスウ</t>
    </rPh>
    <rPh sb="10" eb="12">
      <t>ジッセキ</t>
    </rPh>
    <rPh sb="13" eb="14">
      <t>モト</t>
    </rPh>
    <rPh sb="17" eb="19">
      <t>サイテイ</t>
    </rPh>
    <rPh sb="19" eb="21">
      <t>ニッスウ</t>
    </rPh>
    <rPh sb="22" eb="24">
      <t>ケイジョウ</t>
    </rPh>
    <phoneticPr fontId="1"/>
  </si>
  <si>
    <t>なお、実績がない場合は、７月～１０月のうち、３日を計上する。（ドック時を除く）</t>
    <rPh sb="3" eb="5">
      <t>ジッセキ</t>
    </rPh>
    <rPh sb="8" eb="10">
      <t>バアイ</t>
    </rPh>
    <rPh sb="13" eb="14">
      <t>ガツ</t>
    </rPh>
    <rPh sb="17" eb="18">
      <t>ガツ</t>
    </rPh>
    <rPh sb="23" eb="24">
      <t>ニチ</t>
    </rPh>
    <rPh sb="25" eb="27">
      <t>ケイジョウ</t>
    </rPh>
    <rPh sb="34" eb="35">
      <t>ジ</t>
    </rPh>
    <rPh sb="36" eb="37">
      <t>ノゾ</t>
    </rPh>
    <phoneticPr fontId="1"/>
  </si>
  <si>
    <t>～</t>
    <phoneticPr fontId="3"/>
  </si>
  <si>
    <t>(30分)</t>
    <rPh sb="3" eb="4">
      <t>フン</t>
    </rPh>
    <phoneticPr fontId="3"/>
  </si>
  <si>
    <t>出航準備</t>
    <rPh sb="0" eb="2">
      <t>シュッコウ</t>
    </rPh>
    <rPh sb="2" eb="4">
      <t>ジュンビ</t>
    </rPh>
    <phoneticPr fontId="3"/>
  </si>
  <si>
    <t>航路パトロール</t>
    <rPh sb="0" eb="2">
      <t>コウロ</t>
    </rPh>
    <phoneticPr fontId="3"/>
  </si>
  <si>
    <t>(60分)</t>
    <rPh sb="3" eb="4">
      <t>フン</t>
    </rPh>
    <phoneticPr fontId="3"/>
  </si>
  <si>
    <t>休憩時間</t>
    <rPh sb="0" eb="2">
      <t>キュウケイ</t>
    </rPh>
    <rPh sb="2" eb="4">
      <t>ジカン</t>
    </rPh>
    <phoneticPr fontId="3"/>
  </si>
  <si>
    <t>(3時間15分)</t>
    <rPh sb="2" eb="4">
      <t>ジカン</t>
    </rPh>
    <rPh sb="6" eb="7">
      <t>フン</t>
    </rPh>
    <phoneticPr fontId="3"/>
  </si>
  <si>
    <t>後片付け</t>
    <rPh sb="0" eb="3">
      <t>アトカタヅ</t>
    </rPh>
    <phoneticPr fontId="3"/>
  </si>
  <si>
    <t>燃料総使用量</t>
    <rPh sb="0" eb="2">
      <t>ネンリョウ</t>
    </rPh>
    <rPh sb="2" eb="3">
      <t>ソウ</t>
    </rPh>
    <rPh sb="3" eb="6">
      <t>シヨウリョウ</t>
    </rPh>
    <phoneticPr fontId="3"/>
  </si>
  <si>
    <t>㍑</t>
    <phoneticPr fontId="3"/>
  </si>
  <si>
    <t>平成25年度</t>
    <rPh sb="0" eb="2">
      <t>ヘイセイ</t>
    </rPh>
    <rPh sb="4" eb="6">
      <t>ネンド</t>
    </rPh>
    <phoneticPr fontId="3"/>
  </si>
  <si>
    <t>計</t>
    <rPh sb="0" eb="1">
      <t>ケイ</t>
    </rPh>
    <phoneticPr fontId="3"/>
  </si>
  <si>
    <t>＝</t>
    <phoneticPr fontId="3"/>
  </si>
  <si>
    <t>㍑／時間</t>
    <rPh sb="2" eb="4">
      <t>ジカン</t>
    </rPh>
    <phoneticPr fontId="3"/>
  </si>
  <si>
    <t>（端数四捨五入）</t>
    <rPh sb="1" eb="3">
      <t>ハスウ</t>
    </rPh>
    <rPh sb="3" eb="7">
      <t>シシャゴニュウ</t>
    </rPh>
    <phoneticPr fontId="3"/>
  </si>
  <si>
    <t>×</t>
    <phoneticPr fontId="3"/>
  </si>
  <si>
    <t>３．燃料の算出について</t>
    <rPh sb="2" eb="4">
      <t>ネンリョウ</t>
    </rPh>
    <rPh sb="5" eb="7">
      <t>サンシュツ</t>
    </rPh>
    <phoneticPr fontId="1"/>
  </si>
  <si>
    <t>日</t>
    <rPh sb="0" eb="1">
      <t>ニチ</t>
    </rPh>
    <phoneticPr fontId="1"/>
  </si>
  <si>
    <t>＋</t>
    <phoneticPr fontId="1"/>
  </si>
  <si>
    <t>異常時航路調査日数（平日）</t>
    <rPh sb="0" eb="3">
      <t>イジョウジ</t>
    </rPh>
    <rPh sb="3" eb="5">
      <t>コウロ</t>
    </rPh>
    <rPh sb="5" eb="7">
      <t>チョウサ</t>
    </rPh>
    <rPh sb="7" eb="9">
      <t>ニッスウ</t>
    </rPh>
    <rPh sb="10" eb="12">
      <t>ヘイジツ</t>
    </rPh>
    <phoneticPr fontId="1"/>
  </si>
  <si>
    <t>異常時航路調査日数（休日）</t>
    <rPh sb="0" eb="3">
      <t>イジョウジ</t>
    </rPh>
    <rPh sb="3" eb="5">
      <t>コウロ</t>
    </rPh>
    <rPh sb="5" eb="7">
      <t>チョウサ</t>
    </rPh>
    <rPh sb="7" eb="9">
      <t>ニッスウ</t>
    </rPh>
    <rPh sb="10" eb="12">
      <t>キュウジツ</t>
    </rPh>
    <phoneticPr fontId="1"/>
  </si>
  <si>
    <t>日数</t>
    <rPh sb="0" eb="2">
      <t>ニッスウ</t>
    </rPh>
    <phoneticPr fontId="1"/>
  </si>
  <si>
    <t>超過勤務</t>
    <rPh sb="0" eb="2">
      <t>チョウカ</t>
    </rPh>
    <rPh sb="2" eb="4">
      <t>キンム</t>
    </rPh>
    <phoneticPr fontId="1"/>
  </si>
  <si>
    <t>年間予定燃料消費量　＝　（年間総稼働時間）　×　（１時間あたりの燃料消費量）</t>
    <rPh sb="0" eb="2">
      <t>ネンカン</t>
    </rPh>
    <rPh sb="2" eb="4">
      <t>ヨテイ</t>
    </rPh>
    <rPh sb="4" eb="6">
      <t>ネンリョウ</t>
    </rPh>
    <rPh sb="6" eb="8">
      <t>ショウヒ</t>
    </rPh>
    <rPh sb="9" eb="10">
      <t>スウリョウ</t>
    </rPh>
    <rPh sb="13" eb="15">
      <t>ネンカン</t>
    </rPh>
    <rPh sb="15" eb="16">
      <t>ソウ</t>
    </rPh>
    <rPh sb="16" eb="18">
      <t>カドウ</t>
    </rPh>
    <rPh sb="18" eb="20">
      <t>ジカン</t>
    </rPh>
    <rPh sb="26" eb="28">
      <t>ジカン</t>
    </rPh>
    <rPh sb="32" eb="34">
      <t>ネンリョウ</t>
    </rPh>
    <rPh sb="34" eb="37">
      <t>ショウヒリョウ</t>
    </rPh>
    <phoneticPr fontId="3"/>
  </si>
  <si>
    <t>燃料の予定数量については、「年間総稼働時間」と「１時間あたりの燃料消費量」から算出する。</t>
    <rPh sb="0" eb="2">
      <t>ネンリョウ</t>
    </rPh>
    <rPh sb="3" eb="5">
      <t>ヨテイ</t>
    </rPh>
    <rPh sb="5" eb="7">
      <t>スウリョウ</t>
    </rPh>
    <rPh sb="14" eb="16">
      <t>ネンカン</t>
    </rPh>
    <rPh sb="16" eb="17">
      <t>ソウ</t>
    </rPh>
    <rPh sb="17" eb="19">
      <t>カドウ</t>
    </rPh>
    <rPh sb="19" eb="21">
      <t>ジカン</t>
    </rPh>
    <rPh sb="25" eb="27">
      <t>ジカン</t>
    </rPh>
    <rPh sb="31" eb="33">
      <t>ネンリョウ</t>
    </rPh>
    <rPh sb="33" eb="36">
      <t>ショウヒリョウ</t>
    </rPh>
    <rPh sb="39" eb="41">
      <t>サンシュツ</t>
    </rPh>
    <phoneticPr fontId="3"/>
  </si>
  <si>
    <t>　年間総稼働時間　＝　（年間稼働日数）　×　（１稼働日あたりの稼働時間）　＋　（稼働日における超過勤務時間）</t>
    <rPh sb="1" eb="3">
      <t>ネンカン</t>
    </rPh>
    <rPh sb="3" eb="4">
      <t>ソウ</t>
    </rPh>
    <rPh sb="4" eb="6">
      <t>カドウ</t>
    </rPh>
    <rPh sb="6" eb="8">
      <t>ジカン</t>
    </rPh>
    <phoneticPr fontId="3"/>
  </si>
  <si>
    <t>　稼働日における基本的なスケジュールは、以下のとおりとする。</t>
    <rPh sb="1" eb="4">
      <t>カドウビ</t>
    </rPh>
    <rPh sb="8" eb="11">
      <t>キホンテキ</t>
    </rPh>
    <rPh sb="20" eb="22">
      <t>イカ</t>
    </rPh>
    <phoneticPr fontId="1"/>
  </si>
  <si>
    <t>作業時間</t>
    <rPh sb="0" eb="2">
      <t>サギョウ</t>
    </rPh>
    <rPh sb="2" eb="4">
      <t>ジカン</t>
    </rPh>
    <phoneticPr fontId="1"/>
  </si>
  <si>
    <t>時刻</t>
    <rPh sb="0" eb="2">
      <t>ジコク</t>
    </rPh>
    <phoneticPr fontId="1"/>
  </si>
  <si>
    <t>作業内容</t>
    <rPh sb="0" eb="2">
      <t>サギョウ</t>
    </rPh>
    <rPh sb="2" eb="4">
      <t>ナイヨウ</t>
    </rPh>
    <phoneticPr fontId="1"/>
  </si>
  <si>
    <t>上記により、航路パトロールの</t>
    <rPh sb="0" eb="2">
      <t>ジョウキ</t>
    </rPh>
    <rPh sb="6" eb="8">
      <t>コウロ</t>
    </rPh>
    <phoneticPr fontId="1"/>
  </si>
  <si>
    <t>を１日あたりの稼働時間とする。</t>
    <rPh sb="2" eb="3">
      <t>ニチ</t>
    </rPh>
    <rPh sb="7" eb="9">
      <t>カドウ</t>
    </rPh>
    <rPh sb="9" eb="11">
      <t>ジカン</t>
    </rPh>
    <phoneticPr fontId="1"/>
  </si>
  <si>
    <t>時間</t>
    <rPh sb="0" eb="2">
      <t>ジカン</t>
    </rPh>
    <phoneticPr fontId="1"/>
  </si>
  <si>
    <t>×</t>
    <phoneticPr fontId="1"/>
  </si>
  <si>
    <t>＝</t>
    <phoneticPr fontId="1"/>
  </si>
  <si>
    <t>予定数量は、過去５年間の超過勤務時間の実績から、年間の平均時間数を計上する。</t>
    <rPh sb="12" eb="14">
      <t>チョウカ</t>
    </rPh>
    <rPh sb="14" eb="16">
      <t>キンム</t>
    </rPh>
    <rPh sb="16" eb="18">
      <t>ジカン</t>
    </rPh>
    <rPh sb="19" eb="21">
      <t>ジッセキ</t>
    </rPh>
    <rPh sb="27" eb="29">
      <t>ヘイキン</t>
    </rPh>
    <phoneticPr fontId="3"/>
  </si>
  <si>
    <t>　過去５年間の燃料総使用量と総稼働時間の実績から、１時間当たりの燃料消費量を求める。</t>
    <rPh sb="1" eb="3">
      <t>カコ</t>
    </rPh>
    <rPh sb="4" eb="6">
      <t>ネンカン</t>
    </rPh>
    <rPh sb="20" eb="22">
      <t>ジッセキ</t>
    </rPh>
    <phoneticPr fontId="3"/>
  </si>
  <si>
    <t>総稼働時間</t>
    <rPh sb="0" eb="1">
      <t>ソウ</t>
    </rPh>
    <rPh sb="1" eb="3">
      <t>カドウ</t>
    </rPh>
    <rPh sb="3" eb="5">
      <t>ジカン</t>
    </rPh>
    <phoneticPr fontId="1"/>
  </si>
  <si>
    <t>年度</t>
    <rPh sb="0" eb="2">
      <t>ネンド</t>
    </rPh>
    <phoneticPr fontId="1"/>
  </si>
  <si>
    <t>１時間当たりの燃料消費量</t>
    <rPh sb="1" eb="3">
      <t>ジカン</t>
    </rPh>
    <rPh sb="3" eb="4">
      <t>ア</t>
    </rPh>
    <rPh sb="7" eb="9">
      <t>ネンリョウ</t>
    </rPh>
    <rPh sb="9" eb="12">
      <t>ショウヒリョウ</t>
    </rPh>
    <phoneticPr fontId="3"/>
  </si>
  <si>
    <t>燃料総使用量</t>
    <rPh sb="0" eb="2">
      <t>ネンリョウ</t>
    </rPh>
    <rPh sb="2" eb="3">
      <t>ソウ</t>
    </rPh>
    <rPh sb="3" eb="6">
      <t>シヨウリョウ</t>
    </rPh>
    <phoneticPr fontId="1"/>
  </si>
  <si>
    <t>／</t>
    <phoneticPr fontId="1"/>
  </si>
  <si>
    <t>よって、燃料予定数量　は、</t>
    <phoneticPr fontId="3"/>
  </si>
  <si>
    <t>含むものとする。</t>
    <phoneticPr fontId="1"/>
  </si>
  <si>
    <t>稼働時間</t>
    <rPh sb="0" eb="2">
      <t>カドウ</t>
    </rPh>
    <rPh sb="2" eb="4">
      <t>ジカン</t>
    </rPh>
    <phoneticPr fontId="1"/>
  </si>
  <si>
    <t>時間内稼働時間</t>
    <rPh sb="0" eb="3">
      <t>ジカンナイ</t>
    </rPh>
    <rPh sb="3" eb="5">
      <t>カドウ</t>
    </rPh>
    <rPh sb="5" eb="7">
      <t>ジカン</t>
    </rPh>
    <phoneticPr fontId="1"/>
  </si>
  <si>
    <t>平成26年度</t>
    <rPh sb="0" eb="2">
      <t>ヘイセイ</t>
    </rPh>
    <rPh sb="4" eb="6">
      <t>ネンド</t>
    </rPh>
    <phoneticPr fontId="3"/>
  </si>
  <si>
    <t>７．稼働時間及燃料消費量</t>
    <rPh sb="2" eb="4">
      <t>カドウ</t>
    </rPh>
    <rPh sb="4" eb="6">
      <t>ジカン</t>
    </rPh>
    <rPh sb="6" eb="7">
      <t>オヨ</t>
    </rPh>
    <rPh sb="7" eb="9">
      <t>ネンリョウ</t>
    </rPh>
    <rPh sb="9" eb="11">
      <t>ショウヒ</t>
    </rPh>
    <rPh sb="11" eb="12">
      <t>リョウ</t>
    </rPh>
    <phoneticPr fontId="1"/>
  </si>
  <si>
    <t>燃料消費量</t>
    <rPh sb="0" eb="2">
      <t>ネンリョウ</t>
    </rPh>
    <rPh sb="2" eb="5">
      <t>ショウヒリョウ</t>
    </rPh>
    <phoneticPr fontId="1"/>
  </si>
  <si>
    <t>○超過勤務（125/100）の予定数量　（訓練は除く）</t>
    <rPh sb="21" eb="23">
      <t>クンレン</t>
    </rPh>
    <rPh sb="24" eb="25">
      <t>ノゾ</t>
    </rPh>
    <phoneticPr fontId="3"/>
  </si>
  <si>
    <t>早朝参集日の5:00～8:30の超過勤務　(1日当り 3時間30分＝4時間）</t>
    <rPh sb="4" eb="5">
      <t>ヒ</t>
    </rPh>
    <rPh sb="23" eb="24">
      <t>ニチ</t>
    </rPh>
    <rPh sb="24" eb="25">
      <t>アタ</t>
    </rPh>
    <rPh sb="28" eb="30">
      <t>ジカン</t>
    </rPh>
    <rPh sb="32" eb="33">
      <t>フン</t>
    </rPh>
    <rPh sb="35" eb="37">
      <t>ジカン</t>
    </rPh>
    <phoneticPr fontId="3"/>
  </si>
  <si>
    <t>○超過勤務（135/100）の予定数量　（訓練は除く）</t>
    <rPh sb="21" eb="23">
      <t>クンレン</t>
    </rPh>
    <rPh sb="24" eb="25">
      <t>ノゾ</t>
    </rPh>
    <phoneticPr fontId="3"/>
  </si>
  <si>
    <t>１．予定数量の算出の考え方</t>
    <rPh sb="2" eb="4">
      <t>ヨテイ</t>
    </rPh>
    <rPh sb="4" eb="6">
      <t>スウリョウ</t>
    </rPh>
    <rPh sb="7" eb="9">
      <t>サンシュツ</t>
    </rPh>
    <rPh sb="10" eb="11">
      <t>カンガ</t>
    </rPh>
    <rPh sb="12" eb="13">
      <t>カタ</t>
    </rPh>
    <phoneticPr fontId="1"/>
  </si>
  <si>
    <t>　【年間総稼働時間の算出方法】</t>
    <rPh sb="2" eb="4">
      <t>ネンカン</t>
    </rPh>
    <rPh sb="4" eb="5">
      <t>ソウ</t>
    </rPh>
    <rPh sb="5" eb="7">
      <t>カドウ</t>
    </rPh>
    <rPh sb="7" eb="9">
      <t>ジカン</t>
    </rPh>
    <rPh sb="10" eb="12">
      <t>サンシュツ</t>
    </rPh>
    <rPh sb="12" eb="14">
      <t>ホウホウ</t>
    </rPh>
    <phoneticPr fontId="3"/>
  </si>
  <si>
    <t>　【年間稼働日数及び超過勤務時間の考え方】</t>
    <rPh sb="2" eb="4">
      <t>ネンカン</t>
    </rPh>
    <rPh sb="4" eb="6">
      <t>カドウ</t>
    </rPh>
    <rPh sb="6" eb="8">
      <t>ニッスウ</t>
    </rPh>
    <rPh sb="8" eb="9">
      <t>オヨ</t>
    </rPh>
    <rPh sb="10" eb="12">
      <t>チョウカ</t>
    </rPh>
    <rPh sb="12" eb="14">
      <t>キンム</t>
    </rPh>
    <rPh sb="14" eb="16">
      <t>ジカン</t>
    </rPh>
    <rPh sb="17" eb="18">
      <t>カンガ</t>
    </rPh>
    <rPh sb="19" eb="20">
      <t>カタ</t>
    </rPh>
    <phoneticPr fontId="3"/>
  </si>
  <si>
    <t>　【１稼働日あたりの稼働時間の考え方】</t>
    <rPh sb="3" eb="6">
      <t>カドウビ</t>
    </rPh>
    <rPh sb="10" eb="12">
      <t>カドウ</t>
    </rPh>
    <rPh sb="12" eb="14">
      <t>ジカン</t>
    </rPh>
    <rPh sb="15" eb="16">
      <t>カンガ</t>
    </rPh>
    <rPh sb="17" eb="18">
      <t>カタ</t>
    </rPh>
    <phoneticPr fontId="3"/>
  </si>
  <si>
    <t>　【１時間当たりの燃料消費量の考え方】</t>
    <rPh sb="3" eb="5">
      <t>ジカン</t>
    </rPh>
    <rPh sb="5" eb="6">
      <t>ア</t>
    </rPh>
    <rPh sb="9" eb="11">
      <t>ネンリョウ</t>
    </rPh>
    <rPh sb="11" eb="14">
      <t>ショウヒリョウ</t>
    </rPh>
    <rPh sb="15" eb="16">
      <t>カンガ</t>
    </rPh>
    <rPh sb="17" eb="18">
      <t>カタ</t>
    </rPh>
    <phoneticPr fontId="3"/>
  </si>
  <si>
    <t>計</t>
    <rPh sb="0" eb="1">
      <t>ケイ</t>
    </rPh>
    <phoneticPr fontId="1"/>
  </si>
  <si>
    <t>（端数：１０リットル未満　切り上げ）</t>
    <rPh sb="10" eb="12">
      <t>ミマン</t>
    </rPh>
    <rPh sb="13" eb="14">
      <t>キ</t>
    </rPh>
    <rPh sb="15" eb="16">
      <t>ア</t>
    </rPh>
    <phoneticPr fontId="3"/>
  </si>
  <si>
    <t>ただし、試運転に係る燃料消費量については、除くものとする</t>
    <rPh sb="4" eb="7">
      <t>シウンテン</t>
    </rPh>
    <rPh sb="8" eb="9">
      <t>カカ</t>
    </rPh>
    <rPh sb="10" eb="12">
      <t>ネンリョウ</t>
    </rPh>
    <rPh sb="12" eb="15">
      <t>ショウヒリョウ</t>
    </rPh>
    <rPh sb="21" eb="22">
      <t>ノゾ</t>
    </rPh>
    <phoneticPr fontId="1"/>
  </si>
  <si>
    <t>ただし、定期修理時の試運転及び回航、現場修理で稼働した時間は、除くものとする</t>
    <rPh sb="4" eb="6">
      <t>テイキ</t>
    </rPh>
    <rPh sb="6" eb="8">
      <t>シュウリ</t>
    </rPh>
    <rPh sb="8" eb="9">
      <t>ジ</t>
    </rPh>
    <rPh sb="10" eb="13">
      <t>シウンテン</t>
    </rPh>
    <rPh sb="13" eb="14">
      <t>オヨ</t>
    </rPh>
    <rPh sb="15" eb="17">
      <t>カイコウ</t>
    </rPh>
    <rPh sb="18" eb="20">
      <t>ゲンバ</t>
    </rPh>
    <rPh sb="20" eb="22">
      <t>シュウリ</t>
    </rPh>
    <rPh sb="23" eb="25">
      <t>カドウ</t>
    </rPh>
    <rPh sb="27" eb="29">
      <t>ジカン</t>
    </rPh>
    <rPh sb="31" eb="32">
      <t>ノゾ</t>
    </rPh>
    <phoneticPr fontId="1"/>
  </si>
  <si>
    <t>予定数量は、過去５年間の実績のうち最低値を採用する。</t>
    <rPh sb="0" eb="2">
      <t>ヨテイ</t>
    </rPh>
    <rPh sb="2" eb="4">
      <t>スウリョウ</t>
    </rPh>
    <rPh sb="6" eb="8">
      <t>カコ</t>
    </rPh>
    <rPh sb="9" eb="11">
      <t>ネンカン</t>
    </rPh>
    <rPh sb="12" eb="14">
      <t>ジッセキ</t>
    </rPh>
    <rPh sb="17" eb="19">
      <t>サイテイ</t>
    </rPh>
    <rPh sb="19" eb="20">
      <t>チ</t>
    </rPh>
    <rPh sb="21" eb="23">
      <t>サイヨウ</t>
    </rPh>
    <phoneticPr fontId="3"/>
  </si>
  <si>
    <t xml:space="preserve">
予定数量は、過去５年間における鎮西避泊の実績を基に計画する。</t>
    <rPh sb="1" eb="3">
      <t>ヨテイ</t>
    </rPh>
    <rPh sb="3" eb="5">
      <t>スウリョウ</t>
    </rPh>
    <rPh sb="7" eb="9">
      <t>カコ</t>
    </rPh>
    <rPh sb="10" eb="12">
      <t>ネンカン</t>
    </rPh>
    <rPh sb="24" eb="25">
      <t>モト</t>
    </rPh>
    <rPh sb="26" eb="28">
      <t>ケイカク</t>
    </rPh>
    <phoneticPr fontId="3"/>
  </si>
  <si>
    <t>0時</t>
    <rPh sb="1" eb="2">
      <t>ジ</t>
    </rPh>
    <phoneticPr fontId="33"/>
  </si>
  <si>
    <t>1時</t>
    <rPh sb="1" eb="2">
      <t>ジ</t>
    </rPh>
    <phoneticPr fontId="33"/>
  </si>
  <si>
    <t>2時</t>
    <rPh sb="1" eb="2">
      <t>ジ</t>
    </rPh>
    <phoneticPr fontId="33"/>
  </si>
  <si>
    <t>3時</t>
    <rPh sb="1" eb="2">
      <t>ジ</t>
    </rPh>
    <phoneticPr fontId="33"/>
  </si>
  <si>
    <t>4時</t>
    <rPh sb="1" eb="2">
      <t>ジ</t>
    </rPh>
    <phoneticPr fontId="33"/>
  </si>
  <si>
    <t>5時</t>
    <rPh sb="1" eb="2">
      <t>ジ</t>
    </rPh>
    <phoneticPr fontId="33"/>
  </si>
  <si>
    <t>6時</t>
    <rPh sb="1" eb="2">
      <t>ジ</t>
    </rPh>
    <phoneticPr fontId="33"/>
  </si>
  <si>
    <t>7時</t>
    <rPh sb="1" eb="2">
      <t>ジ</t>
    </rPh>
    <phoneticPr fontId="33"/>
  </si>
  <si>
    <t>8時</t>
    <rPh sb="1" eb="2">
      <t>ジ</t>
    </rPh>
    <phoneticPr fontId="33"/>
  </si>
  <si>
    <t>9時</t>
    <rPh sb="1" eb="2">
      <t>ジ</t>
    </rPh>
    <phoneticPr fontId="33"/>
  </si>
  <si>
    <t>10時</t>
    <rPh sb="2" eb="3">
      <t>ジ</t>
    </rPh>
    <phoneticPr fontId="33"/>
  </si>
  <si>
    <t>11時</t>
    <rPh sb="2" eb="3">
      <t>ジ</t>
    </rPh>
    <phoneticPr fontId="33"/>
  </si>
  <si>
    <t>12時</t>
    <rPh sb="2" eb="3">
      <t>ジ</t>
    </rPh>
    <phoneticPr fontId="33"/>
  </si>
  <si>
    <t>13時</t>
    <rPh sb="2" eb="3">
      <t>ジ</t>
    </rPh>
    <phoneticPr fontId="33"/>
  </si>
  <si>
    <t>14時</t>
    <rPh sb="2" eb="3">
      <t>ジ</t>
    </rPh>
    <phoneticPr fontId="33"/>
  </si>
  <si>
    <t>15時</t>
    <rPh sb="2" eb="3">
      <t>ジ</t>
    </rPh>
    <phoneticPr fontId="33"/>
  </si>
  <si>
    <t>16時</t>
    <rPh sb="2" eb="3">
      <t>ジ</t>
    </rPh>
    <phoneticPr fontId="33"/>
  </si>
  <si>
    <t>17時</t>
    <rPh sb="2" eb="3">
      <t>ジ</t>
    </rPh>
    <phoneticPr fontId="33"/>
  </si>
  <si>
    <t>18時</t>
    <rPh sb="2" eb="3">
      <t>ジ</t>
    </rPh>
    <phoneticPr fontId="33"/>
  </si>
  <si>
    <t>19時</t>
    <rPh sb="2" eb="3">
      <t>ジ</t>
    </rPh>
    <phoneticPr fontId="33"/>
  </si>
  <si>
    <t>20時</t>
    <rPh sb="2" eb="3">
      <t>ジ</t>
    </rPh>
    <phoneticPr fontId="33"/>
  </si>
  <si>
    <t>21時</t>
    <rPh sb="2" eb="3">
      <t>ジ</t>
    </rPh>
    <phoneticPr fontId="33"/>
  </si>
  <si>
    <t>22時</t>
    <rPh sb="2" eb="3">
      <t>ジ</t>
    </rPh>
    <phoneticPr fontId="33"/>
  </si>
  <si>
    <t>23時</t>
    <rPh sb="2" eb="3">
      <t>ジ</t>
    </rPh>
    <phoneticPr fontId="33"/>
  </si>
  <si>
    <t>避泊時の船舶安全確保のための平日17:30から翌朝（休日）の8:30までの監視業務をいう。</t>
    <phoneticPr fontId="1"/>
  </si>
  <si>
    <t>避泊時の船舶安全確保のための休日17:30から翌朝（休日）の8:30までの監視業務をいう。</t>
    <phoneticPr fontId="1"/>
  </si>
  <si>
    <t>避泊時の船舶安全確保のための休日17:30から翌朝（平日）の8:30までの監視業務をいう。</t>
    <phoneticPr fontId="1"/>
  </si>
  <si>
    <t>避泊時の船舶の安全を確保するための平日8:30から翌朝（平日）の8:30までの監視業務をいう。</t>
    <phoneticPr fontId="1"/>
  </si>
  <si>
    <t>避泊時の船舶の安全を確保するための平日8:30から翌朝（休日）の8:30までの監視業務をいう。</t>
    <rPh sb="17" eb="18">
      <t>ヘイ</t>
    </rPh>
    <phoneticPr fontId="3"/>
  </si>
  <si>
    <t>避泊時の船舶の安全を確保するための休日8:30から翌朝（休日）の8:30までの監視業務をいう。</t>
    <phoneticPr fontId="1"/>
  </si>
  <si>
    <t>避泊時の船舶の安全を確保するための休日8:30から翌朝（平日）の8:30までの監視業務をいう。</t>
    <phoneticPr fontId="1"/>
  </si>
  <si>
    <t>＋</t>
    <phoneticPr fontId="1"/>
  </si>
  <si>
    <t>月日(曜日)</t>
    <rPh sb="3" eb="5">
      <t>ヨウビ</t>
    </rPh>
    <phoneticPr fontId="1"/>
  </si>
  <si>
    <t>入札公告</t>
    <rPh sb="0" eb="2">
      <t>ニュウサツ</t>
    </rPh>
    <rPh sb="2" eb="4">
      <t>コウコク</t>
    </rPh>
    <phoneticPr fontId="3"/>
  </si>
  <si>
    <t>質問提出期限</t>
    <rPh sb="0" eb="2">
      <t>シツモン</t>
    </rPh>
    <rPh sb="2" eb="4">
      <t>テイシュツ</t>
    </rPh>
    <rPh sb="4" eb="6">
      <t>キゲン</t>
    </rPh>
    <phoneticPr fontId="3"/>
  </si>
  <si>
    <t>質問回答開始</t>
    <rPh sb="0" eb="2">
      <t>シツモン</t>
    </rPh>
    <rPh sb="2" eb="4">
      <t>カイトウ</t>
    </rPh>
    <rPh sb="4" eb="6">
      <t>カイシ</t>
    </rPh>
    <phoneticPr fontId="1"/>
  </si>
  <si>
    <t>契約依頼</t>
    <rPh sb="0" eb="2">
      <t>ケイヤク</t>
    </rPh>
    <rPh sb="2" eb="4">
      <t>イライ</t>
    </rPh>
    <phoneticPr fontId="1"/>
  </si>
  <si>
    <t>入札書受領期限</t>
    <rPh sb="0" eb="3">
      <t>ニュウサツショ</t>
    </rPh>
    <rPh sb="3" eb="5">
      <t>ジュリョウ</t>
    </rPh>
    <rPh sb="5" eb="7">
      <t>キゲン</t>
    </rPh>
    <phoneticPr fontId="1"/>
  </si>
  <si>
    <t>申請期限</t>
    <rPh sb="0" eb="2">
      <t>シンセイ</t>
    </rPh>
    <rPh sb="2" eb="4">
      <t>キゲン</t>
    </rPh>
    <phoneticPr fontId="3"/>
  </si>
  <si>
    <t>海洋環境・技術課長</t>
    <rPh sb="0" eb="2">
      <t>カイヨウ</t>
    </rPh>
    <rPh sb="2" eb="4">
      <t>カンキョウ</t>
    </rPh>
    <rPh sb="5" eb="7">
      <t>ギジュツ</t>
    </rPh>
    <rPh sb="7" eb="9">
      <t>カチョウ</t>
    </rPh>
    <phoneticPr fontId="44"/>
  </si>
  <si>
    <t>殿</t>
    <rPh sb="0" eb="1">
      <t>トノ</t>
    </rPh>
    <phoneticPr fontId="3"/>
  </si>
  <si>
    <t>関門航路事務所長</t>
    <rPh sb="0" eb="2">
      <t>カンモン</t>
    </rPh>
    <rPh sb="2" eb="4">
      <t>コウロ</t>
    </rPh>
    <rPh sb="4" eb="7">
      <t>ジムショ</t>
    </rPh>
    <rPh sb="7" eb="8">
      <t>チョウ</t>
    </rPh>
    <phoneticPr fontId="44"/>
  </si>
  <si>
    <t>標記について、下記により契約手続き及び官報公告手続き方お願いします。</t>
    <rPh sb="0" eb="2">
      <t>ヒョウキ</t>
    </rPh>
    <rPh sb="7" eb="9">
      <t>カキ</t>
    </rPh>
    <rPh sb="12" eb="14">
      <t>ケイヤク</t>
    </rPh>
    <rPh sb="14" eb="16">
      <t>テツヅキ</t>
    </rPh>
    <rPh sb="17" eb="18">
      <t>オヨ</t>
    </rPh>
    <rPh sb="19" eb="21">
      <t>カンポウ</t>
    </rPh>
    <rPh sb="21" eb="23">
      <t>コウコク</t>
    </rPh>
    <rPh sb="23" eb="25">
      <t>テツヅキ</t>
    </rPh>
    <rPh sb="26" eb="27">
      <t>カタ</t>
    </rPh>
    <rPh sb="28" eb="29">
      <t>ネガ</t>
    </rPh>
    <phoneticPr fontId="44"/>
  </si>
  <si>
    <t>記</t>
    <rPh sb="0" eb="1">
      <t>キ</t>
    </rPh>
    <phoneticPr fontId="3"/>
  </si>
  <si>
    <t>１．件　　　名</t>
    <rPh sb="2" eb="3">
      <t>ケン</t>
    </rPh>
    <rPh sb="6" eb="7">
      <t>ナ</t>
    </rPh>
    <phoneticPr fontId="3"/>
  </si>
  <si>
    <t>１．数　　　量</t>
    <rPh sb="2" eb="3">
      <t>スウ</t>
    </rPh>
    <rPh sb="6" eb="7">
      <t>リョウ</t>
    </rPh>
    <phoneticPr fontId="3"/>
  </si>
  <si>
    <t>式</t>
    <rPh sb="0" eb="1">
      <t>シキ</t>
    </rPh>
    <phoneticPr fontId="1"/>
  </si>
  <si>
    <t>１．入札公告希望年月日</t>
    <rPh sb="2" eb="4">
      <t>ニュウサツ</t>
    </rPh>
    <rPh sb="4" eb="6">
      <t>コウコク</t>
    </rPh>
    <rPh sb="6" eb="8">
      <t>キボウ</t>
    </rPh>
    <rPh sb="8" eb="11">
      <t>ネンガッピ</t>
    </rPh>
    <phoneticPr fontId="3"/>
  </si>
  <si>
    <t>１．入札説明希望年月日</t>
    <rPh sb="2" eb="4">
      <t>ニュウサツ</t>
    </rPh>
    <rPh sb="4" eb="6">
      <t>セツメイ</t>
    </rPh>
    <rPh sb="6" eb="8">
      <t>キボウ</t>
    </rPh>
    <rPh sb="8" eb="11">
      <t>ネンガッピ</t>
    </rPh>
    <phoneticPr fontId="3"/>
  </si>
  <si>
    <t>１．入札説明希望場所　</t>
    <rPh sb="2" eb="4">
      <t>ニュウサツ</t>
    </rPh>
    <rPh sb="4" eb="6">
      <t>セツメイ</t>
    </rPh>
    <rPh sb="6" eb="8">
      <t>キボウ</t>
    </rPh>
    <rPh sb="8" eb="10">
      <t>バショ</t>
    </rPh>
    <phoneticPr fontId="3"/>
  </si>
  <si>
    <t>関門航路事務所</t>
    <rPh sb="0" eb="2">
      <t>カンモン</t>
    </rPh>
    <rPh sb="2" eb="4">
      <t>コウロ</t>
    </rPh>
    <rPh sb="4" eb="7">
      <t>ジムショ</t>
    </rPh>
    <phoneticPr fontId="3"/>
  </si>
  <si>
    <t>１．入札希望年月日</t>
    <rPh sb="2" eb="3">
      <t>イ</t>
    </rPh>
    <rPh sb="3" eb="4">
      <t>サツ</t>
    </rPh>
    <rPh sb="4" eb="5">
      <t>ノゾミ</t>
    </rPh>
    <rPh sb="5" eb="6">
      <t>ボウ</t>
    </rPh>
    <rPh sb="6" eb="7">
      <t>トシ</t>
    </rPh>
    <rPh sb="7" eb="8">
      <t>ツキ</t>
    </rPh>
    <rPh sb="8" eb="9">
      <t>ヒ</t>
    </rPh>
    <phoneticPr fontId="3"/>
  </si>
  <si>
    <t>１．運航期間</t>
    <rPh sb="2" eb="3">
      <t>ウン</t>
    </rPh>
    <rPh sb="3" eb="4">
      <t>ワタル</t>
    </rPh>
    <rPh sb="4" eb="5">
      <t>キ</t>
    </rPh>
    <rPh sb="5" eb="6">
      <t>アイダ</t>
    </rPh>
    <phoneticPr fontId="3"/>
  </si>
  <si>
    <t>～</t>
    <phoneticPr fontId="1"/>
  </si>
  <si>
    <t>１．支出費目</t>
    <rPh sb="2" eb="3">
      <t>シ</t>
    </rPh>
    <rPh sb="3" eb="4">
      <t>デ</t>
    </rPh>
    <rPh sb="4" eb="5">
      <t>ヒ</t>
    </rPh>
    <rPh sb="5" eb="6">
      <t>メ</t>
    </rPh>
    <phoneticPr fontId="3"/>
  </si>
  <si>
    <t>港湾事業費　港湾改修費　工事費</t>
    <rPh sb="0" eb="2">
      <t>コウワン</t>
    </rPh>
    <rPh sb="2" eb="4">
      <t>ジギョウ</t>
    </rPh>
    <rPh sb="4" eb="5">
      <t>ヒ</t>
    </rPh>
    <rPh sb="6" eb="8">
      <t>コウワン</t>
    </rPh>
    <rPh sb="8" eb="11">
      <t>カイシュウヒ</t>
    </rPh>
    <rPh sb="12" eb="14">
      <t>コウジ</t>
    </rPh>
    <rPh sb="14" eb="15">
      <t>ヒ</t>
    </rPh>
    <phoneticPr fontId="3"/>
  </si>
  <si>
    <t>１．船舶基地場所</t>
    <rPh sb="2" eb="3">
      <t>フネ</t>
    </rPh>
    <rPh sb="3" eb="4">
      <t>ハク</t>
    </rPh>
    <rPh sb="4" eb="5">
      <t>モト</t>
    </rPh>
    <rPh sb="5" eb="6">
      <t>チ</t>
    </rPh>
    <rPh sb="6" eb="7">
      <t>バ</t>
    </rPh>
    <rPh sb="7" eb="8">
      <t>ショ</t>
    </rPh>
    <phoneticPr fontId="3"/>
  </si>
  <si>
    <t>北九州市小倉北区浅野3丁目　船舶係船場</t>
    <rPh sb="0" eb="4">
      <t>キタキュウシュウシ</t>
    </rPh>
    <rPh sb="4" eb="8">
      <t>コクラキタク</t>
    </rPh>
    <rPh sb="8" eb="10">
      <t>アサノ</t>
    </rPh>
    <rPh sb="11" eb="13">
      <t>チョウメ</t>
    </rPh>
    <rPh sb="14" eb="16">
      <t>センパク</t>
    </rPh>
    <rPh sb="16" eb="18">
      <t>ケイセン</t>
    </rPh>
    <rPh sb="18" eb="19">
      <t>ジョウ</t>
    </rPh>
    <phoneticPr fontId="3"/>
  </si>
  <si>
    <t>１．入札説明会職員の官職氏名</t>
    <rPh sb="2" eb="4">
      <t>ニュウサツ</t>
    </rPh>
    <rPh sb="4" eb="6">
      <t>セツメイ</t>
    </rPh>
    <rPh sb="7" eb="9">
      <t>ショクイン</t>
    </rPh>
    <rPh sb="10" eb="12">
      <t>カンショク</t>
    </rPh>
    <rPh sb="12" eb="14">
      <t>シメイ</t>
    </rPh>
    <phoneticPr fontId="3"/>
  </si>
  <si>
    <t>国土交通事務官</t>
    <rPh sb="0" eb="2">
      <t>コクド</t>
    </rPh>
    <rPh sb="2" eb="4">
      <t>コウツウ</t>
    </rPh>
    <rPh sb="4" eb="7">
      <t>ジムカン</t>
    </rPh>
    <phoneticPr fontId="3"/>
  </si>
  <si>
    <t>仙道　久嗣</t>
    <rPh sb="0" eb="2">
      <t>センドウ</t>
    </rPh>
    <rPh sb="3" eb="5">
      <t>ヒサシ</t>
    </rPh>
    <phoneticPr fontId="3"/>
  </si>
  <si>
    <t>１．監督職員の官職氏名</t>
    <rPh sb="2" eb="4">
      <t>カントク</t>
    </rPh>
    <rPh sb="4" eb="6">
      <t>ショクイン</t>
    </rPh>
    <rPh sb="7" eb="9">
      <t>カンショク</t>
    </rPh>
    <rPh sb="9" eb="11">
      <t>シメイ</t>
    </rPh>
    <phoneticPr fontId="3"/>
  </si>
  <si>
    <t>仙道　久嗣</t>
    <rPh sb="0" eb="2">
      <t>センドウ</t>
    </rPh>
    <rPh sb="3" eb="5">
      <t>ヒサシ</t>
    </rPh>
    <phoneticPr fontId="1"/>
  </si>
  <si>
    <t>１．仕様書</t>
    <rPh sb="2" eb="3">
      <t>シ</t>
    </rPh>
    <rPh sb="3" eb="4">
      <t>サマ</t>
    </rPh>
    <rPh sb="4" eb="5">
      <t>ショ</t>
    </rPh>
    <phoneticPr fontId="3"/>
  </si>
  <si>
    <t>別紙のとおり</t>
    <rPh sb="0" eb="2">
      <t>ベッシ</t>
    </rPh>
    <phoneticPr fontId="3"/>
  </si>
  <si>
    <t>１．契約変更予定の有無</t>
    <rPh sb="2" eb="4">
      <t>ケイヤク</t>
    </rPh>
    <rPh sb="4" eb="6">
      <t>ヘンコウ</t>
    </rPh>
    <rPh sb="6" eb="8">
      <t>ヨテイ</t>
    </rPh>
    <rPh sb="9" eb="11">
      <t>ウム</t>
    </rPh>
    <phoneticPr fontId="3"/>
  </si>
  <si>
    <t>有り</t>
    <rPh sb="0" eb="1">
      <t>アリ</t>
    </rPh>
    <phoneticPr fontId="3"/>
  </si>
  <si>
    <t>超勤
125
/100</t>
    <rPh sb="0" eb="2">
      <t>チョウキン</t>
    </rPh>
    <phoneticPr fontId="3"/>
  </si>
  <si>
    <t>超勤
135
/100</t>
    <rPh sb="0" eb="2">
      <t>チョウキン</t>
    </rPh>
    <phoneticPr fontId="3"/>
  </si>
  <si>
    <t>平日</t>
    <rPh sb="0" eb="2">
      <t>ヘイジツ</t>
    </rPh>
    <phoneticPr fontId="1"/>
  </si>
  <si>
    <t>休日</t>
    <rPh sb="0" eb="2">
      <t>キュウジツ</t>
    </rPh>
    <phoneticPr fontId="1"/>
  </si>
  <si>
    <t>異常気象警戒</t>
    <rPh sb="0" eb="2">
      <t>イジョウ</t>
    </rPh>
    <rPh sb="2" eb="4">
      <t>キショウ</t>
    </rPh>
    <rPh sb="4" eb="6">
      <t>ケイカイ</t>
    </rPh>
    <phoneticPr fontId="3"/>
  </si>
  <si>
    <t>避泊船舶管理</t>
    <rPh sb="0" eb="2">
      <t>ヒハク</t>
    </rPh>
    <rPh sb="2" eb="4">
      <t>センパク</t>
    </rPh>
    <rPh sb="4" eb="6">
      <t>カンリ</t>
    </rPh>
    <phoneticPr fontId="3"/>
  </si>
  <si>
    <t>勤務</t>
    <rPh sb="0" eb="2">
      <t>キンム</t>
    </rPh>
    <phoneticPr fontId="1"/>
  </si>
  <si>
    <t>業　務　内　容</t>
    <rPh sb="0" eb="1">
      <t>ギョウ</t>
    </rPh>
    <rPh sb="2" eb="3">
      <t>ツトム</t>
    </rPh>
    <rPh sb="4" eb="5">
      <t>ウチ</t>
    </rPh>
    <rPh sb="6" eb="7">
      <t>カタチ</t>
    </rPh>
    <phoneticPr fontId="1"/>
  </si>
  <si>
    <t>点検・整備</t>
    <rPh sb="0" eb="2">
      <t>テンケン</t>
    </rPh>
    <rPh sb="3" eb="5">
      <t>セイビ</t>
    </rPh>
    <phoneticPr fontId="1"/>
  </si>
  <si>
    <t>点検・整備（休日）</t>
    <rPh sb="0" eb="2">
      <t>テンケン</t>
    </rPh>
    <rPh sb="3" eb="5">
      <t>セイビ</t>
    </rPh>
    <rPh sb="6" eb="8">
      <t>キュウジツ</t>
    </rPh>
    <phoneticPr fontId="1"/>
  </si>
  <si>
    <t>異常時航路調査</t>
    <rPh sb="0" eb="3">
      <t>イジョウジ</t>
    </rPh>
    <rPh sb="3" eb="5">
      <t>コウロ</t>
    </rPh>
    <rPh sb="5" eb="7">
      <t>チョウサ</t>
    </rPh>
    <phoneticPr fontId="1"/>
  </si>
  <si>
    <t>異常時航路調査（休日）</t>
    <rPh sb="0" eb="3">
      <t>イジョウジ</t>
    </rPh>
    <rPh sb="3" eb="5">
      <t>コウロ</t>
    </rPh>
    <rPh sb="5" eb="7">
      <t>チョウサ</t>
    </rPh>
    <rPh sb="8" eb="10">
      <t>キュウジツ</t>
    </rPh>
    <phoneticPr fontId="1"/>
  </si>
  <si>
    <t>定期修理（回航）</t>
    <rPh sb="0" eb="2">
      <t>テイキ</t>
    </rPh>
    <rPh sb="2" eb="4">
      <t>シュウリ</t>
    </rPh>
    <rPh sb="5" eb="7">
      <t>カイコウ</t>
    </rPh>
    <phoneticPr fontId="1"/>
  </si>
  <si>
    <t>定期修理②</t>
    <rPh sb="0" eb="2">
      <t>テイキ</t>
    </rPh>
    <rPh sb="2" eb="4">
      <t>シュウリ</t>
    </rPh>
    <phoneticPr fontId="1"/>
  </si>
  <si>
    <t>定期修理（試運転）</t>
    <rPh sb="0" eb="2">
      <t>テイキ</t>
    </rPh>
    <rPh sb="2" eb="4">
      <t>シュウリ</t>
    </rPh>
    <rPh sb="5" eb="8">
      <t>シウンテン</t>
    </rPh>
    <phoneticPr fontId="1"/>
  </si>
  <si>
    <t>異常気象警戒</t>
    <rPh sb="0" eb="2">
      <t>イジョウ</t>
    </rPh>
    <rPh sb="2" eb="4">
      <t>キショウ</t>
    </rPh>
    <rPh sb="4" eb="6">
      <t>ケイカイ</t>
    </rPh>
    <phoneticPr fontId="1"/>
  </si>
  <si>
    <t>異常気象警戒（休日）</t>
    <rPh sb="0" eb="2">
      <t>イジョウ</t>
    </rPh>
    <rPh sb="2" eb="4">
      <t>キショウ</t>
    </rPh>
    <rPh sb="4" eb="6">
      <t>ケイカイ</t>
    </rPh>
    <rPh sb="7" eb="9">
      <t>キュウジツ</t>
    </rPh>
    <phoneticPr fontId="1"/>
  </si>
  <si>
    <t>運航管理</t>
    <rPh sb="0" eb="2">
      <t>ウンコウ</t>
    </rPh>
    <rPh sb="2" eb="4">
      <t>カンリ</t>
    </rPh>
    <phoneticPr fontId="1"/>
  </si>
  <si>
    <t>運航管理（休日）</t>
    <rPh sb="0" eb="2">
      <t>ウンコウ</t>
    </rPh>
    <rPh sb="2" eb="4">
      <t>カンリ</t>
    </rPh>
    <rPh sb="5" eb="7">
      <t>キュウジツ</t>
    </rPh>
    <phoneticPr fontId="1"/>
  </si>
  <si>
    <t>内　　訳　　書</t>
    <rPh sb="0" eb="1">
      <t>ウチ</t>
    </rPh>
    <rPh sb="3" eb="4">
      <t>ヤク</t>
    </rPh>
    <rPh sb="6" eb="7">
      <t>ショ</t>
    </rPh>
    <phoneticPr fontId="1"/>
  </si>
  <si>
    <t>要　員　等</t>
    <rPh sb="0" eb="1">
      <t>ヨウ</t>
    </rPh>
    <rPh sb="2" eb="3">
      <t>イン</t>
    </rPh>
    <rPh sb="4" eb="5">
      <t>トウ</t>
    </rPh>
    <phoneticPr fontId="1"/>
  </si>
  <si>
    <t>単　価</t>
    <rPh sb="0" eb="1">
      <t>タン</t>
    </rPh>
    <rPh sb="2" eb="3">
      <t>アタイ</t>
    </rPh>
    <phoneticPr fontId="1"/>
  </si>
  <si>
    <t>単　位</t>
    <rPh sb="0" eb="1">
      <t>タン</t>
    </rPh>
    <rPh sb="2" eb="3">
      <t>クライ</t>
    </rPh>
    <phoneticPr fontId="1"/>
  </si>
  <si>
    <t>数　量</t>
    <rPh sb="0" eb="1">
      <t>カズ</t>
    </rPh>
    <rPh sb="2" eb="3">
      <t>リョウ</t>
    </rPh>
    <phoneticPr fontId="1"/>
  </si>
  <si>
    <t>金　　額</t>
    <rPh sb="0" eb="1">
      <t>キン</t>
    </rPh>
    <rPh sb="3" eb="4">
      <t>ガク</t>
    </rPh>
    <phoneticPr fontId="1"/>
  </si>
  <si>
    <t>船長１、機関長１、一等機関士１、</t>
    <rPh sb="0" eb="2">
      <t>センチョウ</t>
    </rPh>
    <phoneticPr fontId="1"/>
  </si>
  <si>
    <t>円/日</t>
    <rPh sb="0" eb="1">
      <t>エン</t>
    </rPh>
    <rPh sb="2" eb="3">
      <t>ニチ</t>
    </rPh>
    <phoneticPr fontId="1"/>
  </si>
  <si>
    <t>　時間外作業①(125/100)</t>
    <rPh sb="1" eb="4">
      <t>ジカンガイ</t>
    </rPh>
    <rPh sb="4" eb="6">
      <t>サギョウ</t>
    </rPh>
    <phoneticPr fontId="1"/>
  </si>
  <si>
    <t>甲板員１</t>
    <rPh sb="0" eb="3">
      <t>コウハンイン</t>
    </rPh>
    <phoneticPr fontId="1"/>
  </si>
  <si>
    <t>円/時間</t>
    <rPh sb="0" eb="1">
      <t>エン</t>
    </rPh>
    <rPh sb="2" eb="4">
      <t>ジカン</t>
    </rPh>
    <phoneticPr fontId="1"/>
  </si>
  <si>
    <t>　時間外作業②(150/100)</t>
    <rPh sb="1" eb="4">
      <t>ジカンガイ</t>
    </rPh>
    <rPh sb="4" eb="6">
      <t>サギョウ</t>
    </rPh>
    <phoneticPr fontId="1"/>
  </si>
  <si>
    <t>　時間外作業③(135/100)</t>
    <rPh sb="1" eb="4">
      <t>ジカンガイ</t>
    </rPh>
    <rPh sb="4" eb="6">
      <t>サギョウ</t>
    </rPh>
    <phoneticPr fontId="1"/>
  </si>
  <si>
    <t>　時間外作業④(160/100)</t>
    <rPh sb="1" eb="4">
      <t>ジカンガイ</t>
    </rPh>
    <rPh sb="4" eb="6">
      <t>サギョウ</t>
    </rPh>
    <phoneticPr fontId="1"/>
  </si>
  <si>
    <t>船長１、機関長１、一等機関士１</t>
    <rPh sb="0" eb="2">
      <t>センチョウ</t>
    </rPh>
    <phoneticPr fontId="1"/>
  </si>
  <si>
    <t>船長１、機関長又は一等機関士１</t>
    <rPh sb="0" eb="2">
      <t>センチョウ</t>
    </rPh>
    <rPh sb="7" eb="8">
      <t>マタ</t>
    </rPh>
    <phoneticPr fontId="1"/>
  </si>
  <si>
    <t>船長１、機関長又は一等機関士１、</t>
    <rPh sb="0" eb="2">
      <t>センチョウ</t>
    </rPh>
    <rPh sb="7" eb="8">
      <t>マタ</t>
    </rPh>
    <phoneticPr fontId="1"/>
  </si>
  <si>
    <t>避泊地確保</t>
    <rPh sb="0" eb="3">
      <t>ヒハクチ</t>
    </rPh>
    <rPh sb="3" eb="5">
      <t>カクホ</t>
    </rPh>
    <phoneticPr fontId="1"/>
  </si>
  <si>
    <t>避泊船舶管理
　夜間管理：平日から平日</t>
    <rPh sb="0" eb="1">
      <t>ヒ</t>
    </rPh>
    <rPh sb="1" eb="2">
      <t>ハク</t>
    </rPh>
    <rPh sb="2" eb="4">
      <t>センパク</t>
    </rPh>
    <rPh sb="4" eb="6">
      <t>カンリ</t>
    </rPh>
    <rPh sb="8" eb="10">
      <t>ヤカン</t>
    </rPh>
    <rPh sb="10" eb="12">
      <t>カンリ</t>
    </rPh>
    <rPh sb="13" eb="15">
      <t>ヘイジツ</t>
    </rPh>
    <rPh sb="17" eb="19">
      <t>ヘイジツ</t>
    </rPh>
    <phoneticPr fontId="1"/>
  </si>
  <si>
    <t>管理員１</t>
    <rPh sb="0" eb="3">
      <t>カンリイン</t>
    </rPh>
    <phoneticPr fontId="1"/>
  </si>
  <si>
    <t>避泊船舶管理
　夜間管理：平日から休日</t>
    <rPh sb="0" eb="1">
      <t>ヒ</t>
    </rPh>
    <rPh sb="1" eb="2">
      <t>ハク</t>
    </rPh>
    <rPh sb="2" eb="4">
      <t>センパク</t>
    </rPh>
    <rPh sb="4" eb="6">
      <t>カンリ</t>
    </rPh>
    <rPh sb="8" eb="10">
      <t>ヤカン</t>
    </rPh>
    <rPh sb="10" eb="12">
      <t>カンリ</t>
    </rPh>
    <rPh sb="13" eb="15">
      <t>ヘイジツ</t>
    </rPh>
    <rPh sb="17" eb="19">
      <t>キュウジツ</t>
    </rPh>
    <phoneticPr fontId="1"/>
  </si>
  <si>
    <t>避泊船舶管理
　夜間管理：休日から休日</t>
    <rPh sb="0" eb="1">
      <t>ヒ</t>
    </rPh>
    <rPh sb="1" eb="2">
      <t>ハク</t>
    </rPh>
    <rPh sb="2" eb="4">
      <t>センパク</t>
    </rPh>
    <rPh sb="4" eb="6">
      <t>カンリ</t>
    </rPh>
    <rPh sb="8" eb="10">
      <t>ヤカン</t>
    </rPh>
    <rPh sb="10" eb="12">
      <t>カンリ</t>
    </rPh>
    <rPh sb="13" eb="15">
      <t>キュウジツ</t>
    </rPh>
    <rPh sb="17" eb="19">
      <t>キュウジツ</t>
    </rPh>
    <phoneticPr fontId="1"/>
  </si>
  <si>
    <t>避泊船舶管理
　夜間管理：休日から平日</t>
    <rPh sb="0" eb="1">
      <t>ヒ</t>
    </rPh>
    <rPh sb="1" eb="2">
      <t>ハク</t>
    </rPh>
    <rPh sb="2" eb="4">
      <t>センパク</t>
    </rPh>
    <rPh sb="4" eb="6">
      <t>カンリ</t>
    </rPh>
    <rPh sb="8" eb="10">
      <t>ヤカン</t>
    </rPh>
    <rPh sb="10" eb="12">
      <t>カンリ</t>
    </rPh>
    <rPh sb="13" eb="15">
      <t>キュウジツ</t>
    </rPh>
    <rPh sb="17" eb="19">
      <t>ヘイジツ</t>
    </rPh>
    <phoneticPr fontId="1"/>
  </si>
  <si>
    <t>避泊船舶管理
　２４時間管理：平日から平日</t>
    <rPh sb="0" eb="1">
      <t>ヒ</t>
    </rPh>
    <rPh sb="1" eb="2">
      <t>ハク</t>
    </rPh>
    <rPh sb="2" eb="4">
      <t>センパク</t>
    </rPh>
    <rPh sb="4" eb="6">
      <t>カンリ</t>
    </rPh>
    <rPh sb="10" eb="12">
      <t>ジカン</t>
    </rPh>
    <rPh sb="12" eb="14">
      <t>カンリ</t>
    </rPh>
    <rPh sb="15" eb="16">
      <t>ヘイ</t>
    </rPh>
    <rPh sb="19" eb="21">
      <t>ヘイジツ</t>
    </rPh>
    <phoneticPr fontId="1"/>
  </si>
  <si>
    <t>管理員１×２交替</t>
    <rPh sb="0" eb="3">
      <t>カンリイン</t>
    </rPh>
    <rPh sb="6" eb="8">
      <t>コウタイ</t>
    </rPh>
    <phoneticPr fontId="1"/>
  </si>
  <si>
    <t>避泊船舶管理
　２４時間管理：平日から休日</t>
    <rPh sb="0" eb="1">
      <t>ヒ</t>
    </rPh>
    <rPh sb="1" eb="2">
      <t>ハク</t>
    </rPh>
    <rPh sb="2" eb="4">
      <t>センパク</t>
    </rPh>
    <rPh sb="4" eb="6">
      <t>カンリ</t>
    </rPh>
    <rPh sb="10" eb="12">
      <t>ジカン</t>
    </rPh>
    <rPh sb="12" eb="14">
      <t>カンリ</t>
    </rPh>
    <rPh sb="15" eb="16">
      <t>ヘイ</t>
    </rPh>
    <rPh sb="19" eb="21">
      <t>キュウジツ</t>
    </rPh>
    <phoneticPr fontId="1"/>
  </si>
  <si>
    <t>避泊船舶管理
　２４時間管理：休日から休日</t>
    <rPh sb="0" eb="1">
      <t>ヒ</t>
    </rPh>
    <rPh sb="1" eb="2">
      <t>ハク</t>
    </rPh>
    <rPh sb="2" eb="4">
      <t>センパク</t>
    </rPh>
    <rPh sb="4" eb="6">
      <t>カンリ</t>
    </rPh>
    <rPh sb="10" eb="12">
      <t>ジカン</t>
    </rPh>
    <rPh sb="12" eb="14">
      <t>カンリ</t>
    </rPh>
    <rPh sb="15" eb="16">
      <t>キュウ</t>
    </rPh>
    <rPh sb="19" eb="21">
      <t>キュウジツ</t>
    </rPh>
    <phoneticPr fontId="1"/>
  </si>
  <si>
    <t>避泊船舶管理
　２４時間管理：休日から平日</t>
    <rPh sb="0" eb="1">
      <t>ヒ</t>
    </rPh>
    <rPh sb="1" eb="2">
      <t>ハク</t>
    </rPh>
    <rPh sb="2" eb="4">
      <t>センパク</t>
    </rPh>
    <rPh sb="4" eb="6">
      <t>カンリ</t>
    </rPh>
    <rPh sb="10" eb="12">
      <t>ジカン</t>
    </rPh>
    <rPh sb="12" eb="14">
      <t>カンリ</t>
    </rPh>
    <rPh sb="15" eb="16">
      <t>キュウ</t>
    </rPh>
    <rPh sb="19" eb="21">
      <t>ヘイジツ</t>
    </rPh>
    <phoneticPr fontId="1"/>
  </si>
  <si>
    <t>運航管理者１</t>
    <rPh sb="0" eb="2">
      <t>ウンコウ</t>
    </rPh>
    <rPh sb="2" eb="5">
      <t>カンリシャ</t>
    </rPh>
    <phoneticPr fontId="1"/>
  </si>
  <si>
    <t>主燃料（リットル）</t>
    <rPh sb="0" eb="1">
      <t>シュ</t>
    </rPh>
    <rPh sb="1" eb="3">
      <t>ネンリョウ</t>
    </rPh>
    <phoneticPr fontId="1"/>
  </si>
  <si>
    <t>軽油（免税）</t>
    <rPh sb="0" eb="2">
      <t>ケイユ</t>
    </rPh>
    <rPh sb="3" eb="5">
      <t>メンゼイ</t>
    </rPh>
    <phoneticPr fontId="1"/>
  </si>
  <si>
    <t>円/㍑</t>
    <rPh sb="0" eb="1">
      <t>エン</t>
    </rPh>
    <phoneticPr fontId="1"/>
  </si>
  <si>
    <t>船舶保険料</t>
    <rPh sb="0" eb="2">
      <t>センパク</t>
    </rPh>
    <rPh sb="2" eb="5">
      <t>ホケンリョウ</t>
    </rPh>
    <phoneticPr fontId="1"/>
  </si>
  <si>
    <t>円/月</t>
    <rPh sb="0" eb="1">
      <t>エン</t>
    </rPh>
    <rPh sb="2" eb="3">
      <t>ツキ</t>
    </rPh>
    <phoneticPr fontId="1"/>
  </si>
  <si>
    <t>小　　計</t>
    <rPh sb="0" eb="1">
      <t>ショウ</t>
    </rPh>
    <rPh sb="3" eb="4">
      <t>ケイ</t>
    </rPh>
    <phoneticPr fontId="1"/>
  </si>
  <si>
    <t>円</t>
    <rPh sb="0" eb="1">
      <t>エン</t>
    </rPh>
    <phoneticPr fontId="1"/>
  </si>
  <si>
    <t>消費税相当額</t>
    <rPh sb="0" eb="3">
      <t>ショウヒゼイ</t>
    </rPh>
    <rPh sb="3" eb="6">
      <t>ソウトウガク</t>
    </rPh>
    <phoneticPr fontId="1"/>
  </si>
  <si>
    <t>８％</t>
    <phoneticPr fontId="1"/>
  </si>
  <si>
    <t>合　　計</t>
    <rPh sb="0" eb="1">
      <t>ゴウ</t>
    </rPh>
    <rPh sb="3" eb="4">
      <t>ケイ</t>
    </rPh>
    <phoneticPr fontId="1"/>
  </si>
  <si>
    <t>平成２７年度</t>
    <rPh sb="0" eb="2">
      <t>ヘイセイ</t>
    </rPh>
    <rPh sb="4" eb="6">
      <t>ネンド</t>
    </rPh>
    <phoneticPr fontId="1"/>
  </si>
  <si>
    <t>平日</t>
    <rPh sb="0" eb="2">
      <t>ヘイジツ</t>
    </rPh>
    <phoneticPr fontId="1"/>
  </si>
  <si>
    <t>休日</t>
    <rPh sb="0" eb="2">
      <t>キュウジツ</t>
    </rPh>
    <phoneticPr fontId="1"/>
  </si>
  <si>
    <t>４．異常気象警戒</t>
    <rPh sb="2" eb="4">
      <t>イジョウ</t>
    </rPh>
    <rPh sb="4" eb="6">
      <t>キショウ</t>
    </rPh>
    <rPh sb="6" eb="8">
      <t>ケイカイ</t>
    </rPh>
    <phoneticPr fontId="1"/>
  </si>
  <si>
    <t>５．避泊船舶管理（夜間管理）</t>
    <rPh sb="2" eb="4">
      <t>ヒハク</t>
    </rPh>
    <rPh sb="4" eb="6">
      <t>センパク</t>
    </rPh>
    <rPh sb="6" eb="8">
      <t>カンリ</t>
    </rPh>
    <rPh sb="9" eb="11">
      <t>ヤカン</t>
    </rPh>
    <rPh sb="11" eb="13">
      <t>カンリ</t>
    </rPh>
    <phoneticPr fontId="1"/>
  </si>
  <si>
    <t>６．避泊船舶管理（２４時間管理）</t>
    <rPh sb="2" eb="4">
      <t>ヒハク</t>
    </rPh>
    <rPh sb="4" eb="6">
      <t>センパク</t>
    </rPh>
    <rPh sb="6" eb="8">
      <t>カンリ</t>
    </rPh>
    <rPh sb="11" eb="13">
      <t>ジカン</t>
    </rPh>
    <rPh sb="13" eb="15">
      <t>カンリ</t>
    </rPh>
    <phoneticPr fontId="1"/>
  </si>
  <si>
    <t>休日において突発的な船舶修理で係船する日をいう。</t>
    <rPh sb="0" eb="2">
      <t>キュウジツ</t>
    </rPh>
    <rPh sb="6" eb="8">
      <t>トッパツ</t>
    </rPh>
    <rPh sb="8" eb="9">
      <t>テキ</t>
    </rPh>
    <rPh sb="10" eb="12">
      <t>センパク</t>
    </rPh>
    <rPh sb="12" eb="14">
      <t>シュウリ</t>
    </rPh>
    <rPh sb="15" eb="17">
      <t>ケイセン</t>
    </rPh>
    <rPh sb="19" eb="20">
      <t>ヒ</t>
    </rPh>
    <phoneticPr fontId="3"/>
  </si>
  <si>
    <t>避泊船舶管理</t>
    <rPh sb="0" eb="2">
      <t>ヒハク</t>
    </rPh>
    <rPh sb="2" eb="4">
      <t>センパク</t>
    </rPh>
    <rPh sb="4" eb="6">
      <t>カンリ</t>
    </rPh>
    <phoneticPr fontId="1"/>
  </si>
  <si>
    <t>避泊地確保</t>
    <rPh sb="0" eb="2">
      <t>ヒハク</t>
    </rPh>
    <rPh sb="2" eb="3">
      <t>チ</t>
    </rPh>
    <rPh sb="3" eb="5">
      <t>カクホ</t>
    </rPh>
    <phoneticPr fontId="1"/>
  </si>
  <si>
    <t>休日</t>
    <rPh sb="0" eb="2">
      <t>キュウジツ</t>
    </rPh>
    <phoneticPr fontId="1"/>
  </si>
  <si>
    <t>平日</t>
    <rPh sb="0" eb="2">
      <t>ヘイジツ</t>
    </rPh>
    <phoneticPr fontId="1"/>
  </si>
  <si>
    <t>点検・整備（休日）</t>
    <rPh sb="0" eb="2">
      <t>テンケン</t>
    </rPh>
    <rPh sb="3" eb="5">
      <t>セイビ</t>
    </rPh>
    <rPh sb="6" eb="8">
      <t>キュウジツ</t>
    </rPh>
    <phoneticPr fontId="3"/>
  </si>
  <si>
    <t xml:space="preserve">関門航路及びその周辺海域で休日に海難事故等が発生した際に航路の保全・管理を目的とした航路調査等業務（異常時を想定した訓練等を含む）で、8:30～17:15までの勤務をいう。（基本勤務時間は7時間45分とし、休憩時間は60分。それ以外は超過勤務時間）
予定数量は、過去５年間の実績をもとに算出する。(訓練等の回数については年間予定計画による）
</t>
    <rPh sb="13" eb="14">
      <t>キュウ</t>
    </rPh>
    <phoneticPr fontId="3"/>
  </si>
  <si>
    <t xml:space="preserve">関門航路及びその周辺海域で平日に海難事故等が発生した際に航路の保全・管理を目的とした航路調査等業務（異常時を想定した訓練等を含む）で、8:30～17:15までの勤務をいう。（基本勤務時間は7時間45分とし、休憩時間は60分。それ以外は超過勤務時間）
予定数量は、過去５年間の実績をもとに算出する。(訓練等の回数については年間予定計画による）
</t>
    <phoneticPr fontId="3"/>
  </si>
  <si>
    <t>異常時航路調査（休日）</t>
    <rPh sb="8" eb="10">
      <t>キュウジツ</t>
    </rPh>
    <phoneticPr fontId="3"/>
  </si>
  <si>
    <t>異常時航路調査（平日）</t>
    <rPh sb="8" eb="10">
      <t>ヘイジツ</t>
    </rPh>
    <phoneticPr fontId="3"/>
  </si>
  <si>
    <t>予定数量は過去５年間の実績を基に採用する。</t>
    <rPh sb="0" eb="2">
      <t>ヨテイ</t>
    </rPh>
    <rPh sb="2" eb="4">
      <t>スウリョウ</t>
    </rPh>
    <rPh sb="5" eb="7">
      <t>カコ</t>
    </rPh>
    <rPh sb="8" eb="9">
      <t>ネン</t>
    </rPh>
    <rPh sb="9" eb="10">
      <t>カン</t>
    </rPh>
    <rPh sb="11" eb="13">
      <t>ジッセキ</t>
    </rPh>
    <rPh sb="14" eb="15">
      <t>モト</t>
    </rPh>
    <rPh sb="16" eb="18">
      <t>サイヨウ</t>
    </rPh>
    <phoneticPr fontId="3"/>
  </si>
  <si>
    <t>平日における荒天待機及び台風等の異常気象により船体に損傷を及ぼす可能性がある場合、船舶を安全に管理するため避泊地への航行、係船作業等をいう。</t>
    <rPh sb="0" eb="2">
      <t>ヘイジツ</t>
    </rPh>
    <rPh sb="6" eb="8">
      <t>コウテン</t>
    </rPh>
    <rPh sb="8" eb="10">
      <t>タイキ</t>
    </rPh>
    <rPh sb="10" eb="11">
      <t>オヨ</t>
    </rPh>
    <rPh sb="12" eb="14">
      <t>タイフウ</t>
    </rPh>
    <rPh sb="53" eb="54">
      <t>サ</t>
    </rPh>
    <rPh sb="54" eb="55">
      <t>ハク</t>
    </rPh>
    <rPh sb="55" eb="56">
      <t>チ</t>
    </rPh>
    <rPh sb="58" eb="60">
      <t>コウコウ</t>
    </rPh>
    <rPh sb="61" eb="63">
      <t>ケイセン</t>
    </rPh>
    <rPh sb="63" eb="65">
      <t>サギョウ</t>
    </rPh>
    <rPh sb="65" eb="66">
      <t>トウ</t>
    </rPh>
    <phoneticPr fontId="3"/>
  </si>
  <si>
    <t>休日における荒天待機及び台風等の異常気象により船体に損傷を及ぼす可能性がある場合、船舶を安全に管理するため避泊地への航行、係船作業等をいう。</t>
    <rPh sb="0" eb="2">
      <t>キュウジツ</t>
    </rPh>
    <rPh sb="6" eb="8">
      <t>コウテン</t>
    </rPh>
    <rPh sb="8" eb="10">
      <t>タイキ</t>
    </rPh>
    <rPh sb="10" eb="11">
      <t>オヨ</t>
    </rPh>
    <rPh sb="12" eb="14">
      <t>タイフウ</t>
    </rPh>
    <rPh sb="53" eb="54">
      <t>ヒ</t>
    </rPh>
    <rPh sb="54" eb="55">
      <t>ハク</t>
    </rPh>
    <rPh sb="55" eb="56">
      <t>チ</t>
    </rPh>
    <rPh sb="58" eb="60">
      <t>コウコウ</t>
    </rPh>
    <rPh sb="61" eb="63">
      <t>ケイセン</t>
    </rPh>
    <rPh sb="63" eb="65">
      <t>サギョウ</t>
    </rPh>
    <rPh sb="65" eb="66">
      <t>トウ</t>
    </rPh>
    <phoneticPr fontId="3"/>
  </si>
  <si>
    <t>異常気象警戒（休日）</t>
    <rPh sb="7" eb="9">
      <t>キュウジツ</t>
    </rPh>
    <phoneticPr fontId="3"/>
  </si>
  <si>
    <t>異常気象警戒（平日）</t>
    <rPh sb="7" eb="9">
      <t>ヘイジツ</t>
    </rPh>
    <phoneticPr fontId="3"/>
  </si>
  <si>
    <t>台風来襲時に、関門地区が強風圏に入る前に避泊することを原則とし、利用時間は1時間単位とする。予定数量は、避泊船舶管理の予定日数より算出する。</t>
    <rPh sb="0" eb="2">
      <t>タイフウ</t>
    </rPh>
    <rPh sb="2" eb="4">
      <t>ライシュウ</t>
    </rPh>
    <rPh sb="4" eb="5">
      <t>ジ</t>
    </rPh>
    <rPh sb="7" eb="9">
      <t>カンモン</t>
    </rPh>
    <rPh sb="9" eb="11">
      <t>チク</t>
    </rPh>
    <rPh sb="12" eb="14">
      <t>キョウフウ</t>
    </rPh>
    <rPh sb="14" eb="15">
      <t>ケン</t>
    </rPh>
    <rPh sb="16" eb="17">
      <t>ハイ</t>
    </rPh>
    <rPh sb="18" eb="19">
      <t>マエ</t>
    </rPh>
    <rPh sb="20" eb="22">
      <t>ヒハク</t>
    </rPh>
    <rPh sb="28" eb="29">
      <t>ゲンソク</t>
    </rPh>
    <rPh sb="32" eb="34">
      <t>リヨウ</t>
    </rPh>
    <rPh sb="34" eb="36">
      <t>ジカン</t>
    </rPh>
    <rPh sb="38" eb="40">
      <t>ジカン</t>
    </rPh>
    <rPh sb="40" eb="42">
      <t>タンイ</t>
    </rPh>
    <rPh sb="46" eb="48">
      <t>ヨテイ</t>
    </rPh>
    <rPh sb="48" eb="50">
      <t>スウリョウ</t>
    </rPh>
    <rPh sb="52" eb="54">
      <t>ヒハク</t>
    </rPh>
    <rPh sb="54" eb="56">
      <t>センパク</t>
    </rPh>
    <rPh sb="56" eb="58">
      <t>カンリ</t>
    </rPh>
    <rPh sb="59" eb="61">
      <t>ヨテイ</t>
    </rPh>
    <rPh sb="61" eb="63">
      <t>ニッスウ</t>
    </rPh>
    <rPh sb="65" eb="67">
      <t>サンシュツ</t>
    </rPh>
    <phoneticPr fontId="3"/>
  </si>
  <si>
    <t>台風来襲時に船体に損傷を及ぼす可能性がある場合、関門地区が強風圏に入る前に、船舶を安全な場所へ避泊させて管理を行うこととする。</t>
    <rPh sb="38" eb="40">
      <t>センパク</t>
    </rPh>
    <rPh sb="41" eb="43">
      <t>アンゼン</t>
    </rPh>
    <rPh sb="44" eb="46">
      <t>バショ</t>
    </rPh>
    <rPh sb="47" eb="49">
      <t>ヒハク</t>
    </rPh>
    <rPh sb="52" eb="54">
      <t>カンリ</t>
    </rPh>
    <rPh sb="55" eb="56">
      <t>オコナ</t>
    </rPh>
    <phoneticPr fontId="1"/>
  </si>
  <si>
    <t>　平日から平日</t>
    <rPh sb="1" eb="3">
      <t>ヘイジツ</t>
    </rPh>
    <rPh sb="5" eb="7">
      <t>ヘイジツ</t>
    </rPh>
    <phoneticPr fontId="1"/>
  </si>
  <si>
    <t>　平日から休日</t>
    <phoneticPr fontId="1"/>
  </si>
  <si>
    <t>　休日から休日</t>
    <rPh sb="1" eb="3">
      <t>キュウジツ</t>
    </rPh>
    <rPh sb="5" eb="7">
      <t>キュウジツ</t>
    </rPh>
    <phoneticPr fontId="3"/>
  </si>
  <si>
    <t>　休日から平日</t>
    <phoneticPr fontId="1"/>
  </si>
  <si>
    <t>　平日から平日</t>
    <rPh sb="1" eb="3">
      <t>ヘイジツ</t>
    </rPh>
    <rPh sb="5" eb="7">
      <t>ヘイジツ</t>
    </rPh>
    <phoneticPr fontId="3"/>
  </si>
  <si>
    <t>　平日から休日</t>
    <rPh sb="1" eb="3">
      <t>ヘイジツ</t>
    </rPh>
    <rPh sb="5" eb="7">
      <t>キュウジツ</t>
    </rPh>
    <phoneticPr fontId="3"/>
  </si>
  <si>
    <t>　休日から平日</t>
    <rPh sb="1" eb="3">
      <t>キュウジツ</t>
    </rPh>
    <rPh sb="5" eb="7">
      <t>ヘイジツ</t>
    </rPh>
    <phoneticPr fontId="3"/>
  </si>
  <si>
    <t>福岡県防災訓練</t>
    <rPh sb="0" eb="3">
      <t>フクオカケン</t>
    </rPh>
    <rPh sb="3" eb="5">
      <t>ボウサイ</t>
    </rPh>
    <rPh sb="5" eb="7">
      <t>クンレン</t>
    </rPh>
    <phoneticPr fontId="1"/>
  </si>
  <si>
    <t>９月全国防災訓練</t>
    <rPh sb="1" eb="2">
      <t>ガツ</t>
    </rPh>
    <rPh sb="2" eb="4">
      <t>ゼンコク</t>
    </rPh>
    <rPh sb="4" eb="6">
      <t>ボウサイ</t>
    </rPh>
    <rPh sb="6" eb="8">
      <t>クンレン</t>
    </rPh>
    <phoneticPr fontId="1"/>
  </si>
  <si>
    <t>平成27年度</t>
    <rPh sb="0" eb="2">
      <t>ヘイセイ</t>
    </rPh>
    <rPh sb="4" eb="6">
      <t>ネンド</t>
    </rPh>
    <phoneticPr fontId="1"/>
  </si>
  <si>
    <t>平成27年度</t>
    <rPh sb="0" eb="2">
      <t>ヘイセイ</t>
    </rPh>
    <rPh sb="4" eb="6">
      <t>ネンド</t>
    </rPh>
    <phoneticPr fontId="3"/>
  </si>
  <si>
    <t>7/27 1h</t>
    <phoneticPr fontId="1"/>
  </si>
  <si>
    <t>9/25、10/5、10/6、10/8、10/9、10/19、10/20、10/21、10/22、10/23、2/4</t>
    <phoneticPr fontId="1"/>
  </si>
  <si>
    <t>10/17(土)、10/18(日)</t>
    <rPh sb="6" eb="7">
      <t>ド</t>
    </rPh>
    <rPh sb="15" eb="16">
      <t>ニチ</t>
    </rPh>
    <phoneticPr fontId="1"/>
  </si>
  <si>
    <t>平成２５年</t>
    <rPh sb="0" eb="2">
      <t>ヘイセイ</t>
    </rPh>
    <rPh sb="4" eb="5">
      <t>ネン</t>
    </rPh>
    <phoneticPr fontId="1"/>
  </si>
  <si>
    <t>平成２６年</t>
    <rPh sb="0" eb="2">
      <t>ヘイセイ</t>
    </rPh>
    <rPh sb="4" eb="5">
      <t>ネン</t>
    </rPh>
    <phoneticPr fontId="1"/>
  </si>
  <si>
    <t>年</t>
    <rPh sb="0" eb="1">
      <t>トシ</t>
    </rPh>
    <phoneticPr fontId="1"/>
  </si>
  <si>
    <t>資格確認通知期限</t>
    <rPh sb="0" eb="2">
      <t>シカク</t>
    </rPh>
    <rPh sb="2" eb="4">
      <t>カクニン</t>
    </rPh>
    <rPh sb="4" eb="6">
      <t>ツウチ</t>
    </rPh>
    <rPh sb="6" eb="8">
      <t>キゲン</t>
    </rPh>
    <phoneticPr fontId="3"/>
  </si>
  <si>
    <t>超勤135
/100</t>
    <phoneticPr fontId="3"/>
  </si>
  <si>
    <t>５．異常気象警戒の予定数量及び超過勤務</t>
    <rPh sb="9" eb="11">
      <t>ヨテイ</t>
    </rPh>
    <rPh sb="11" eb="13">
      <t>スウリョウ</t>
    </rPh>
    <phoneticPr fontId="1"/>
  </si>
  <si>
    <t>６．異常気象警戒（休日）の予定数量及び超過勤務</t>
    <rPh sb="9" eb="11">
      <t>キュウジツ</t>
    </rPh>
    <rPh sb="13" eb="15">
      <t>ヨテイ</t>
    </rPh>
    <rPh sb="15" eb="17">
      <t>スウリョウ</t>
    </rPh>
    <phoneticPr fontId="1"/>
  </si>
  <si>
    <t>避泊船舶管理　夜間管理　平日から平日</t>
    <rPh sb="0" eb="2">
      <t>ヒハク</t>
    </rPh>
    <rPh sb="2" eb="4">
      <t>センパク</t>
    </rPh>
    <rPh sb="4" eb="6">
      <t>カンリ</t>
    </rPh>
    <rPh sb="7" eb="9">
      <t>ヤカン</t>
    </rPh>
    <rPh sb="9" eb="11">
      <t>カンリ</t>
    </rPh>
    <rPh sb="12" eb="14">
      <t>ヘイジツ</t>
    </rPh>
    <rPh sb="16" eb="18">
      <t>ヘイジツ</t>
    </rPh>
    <phoneticPr fontId="3"/>
  </si>
  <si>
    <r>
      <t>避泊船舶管理　夜間管理　平日から</t>
    </r>
    <r>
      <rPr>
        <sz val="12"/>
        <color indexed="10"/>
        <rFont val="ＭＳ Ｐゴシック"/>
        <family val="3"/>
        <charset val="128"/>
      </rPr>
      <t>休日</t>
    </r>
    <rPh sb="0" eb="2">
      <t>ヒハク</t>
    </rPh>
    <rPh sb="2" eb="4">
      <t>センパク</t>
    </rPh>
    <rPh sb="4" eb="6">
      <t>カンリ</t>
    </rPh>
    <rPh sb="7" eb="9">
      <t>ヤカン</t>
    </rPh>
    <rPh sb="9" eb="11">
      <t>カンリ</t>
    </rPh>
    <rPh sb="12" eb="14">
      <t>ヘイジツ</t>
    </rPh>
    <rPh sb="16" eb="18">
      <t>キュウジツ</t>
    </rPh>
    <phoneticPr fontId="3"/>
  </si>
  <si>
    <r>
      <t>避泊船舶管理　夜間管理　</t>
    </r>
    <r>
      <rPr>
        <sz val="12"/>
        <color indexed="10"/>
        <rFont val="ＭＳ Ｐゴシック"/>
        <family val="3"/>
        <charset val="128"/>
      </rPr>
      <t>休日から休日</t>
    </r>
    <rPh sb="0" eb="2">
      <t>ヒハク</t>
    </rPh>
    <rPh sb="2" eb="4">
      <t>センパク</t>
    </rPh>
    <rPh sb="4" eb="6">
      <t>カンリ</t>
    </rPh>
    <rPh sb="7" eb="9">
      <t>ヤカン</t>
    </rPh>
    <rPh sb="9" eb="11">
      <t>カンリ</t>
    </rPh>
    <rPh sb="12" eb="14">
      <t>キュウジツ</t>
    </rPh>
    <rPh sb="16" eb="18">
      <t>キュウジツ</t>
    </rPh>
    <phoneticPr fontId="3"/>
  </si>
  <si>
    <t>異常気象警戒（休日）等</t>
    <rPh sb="0" eb="2">
      <t>イジョウ</t>
    </rPh>
    <rPh sb="2" eb="4">
      <t>キショウ</t>
    </rPh>
    <rPh sb="4" eb="6">
      <t>ケイカイ</t>
    </rPh>
    <rPh sb="7" eb="9">
      <t>キュウジツ</t>
    </rPh>
    <rPh sb="10" eb="11">
      <t>トウ</t>
    </rPh>
    <phoneticPr fontId="3"/>
  </si>
  <si>
    <r>
      <t>避泊船舶管理　夜間管理　</t>
    </r>
    <r>
      <rPr>
        <sz val="12"/>
        <color indexed="10"/>
        <rFont val="ＭＳ Ｐゴシック"/>
        <family val="3"/>
        <charset val="128"/>
      </rPr>
      <t>休日から</t>
    </r>
    <r>
      <rPr>
        <sz val="12"/>
        <rFont val="ＭＳ Ｐゴシック"/>
        <family val="3"/>
        <charset val="128"/>
      </rPr>
      <t>平日</t>
    </r>
    <rPh sb="0" eb="2">
      <t>ヒハク</t>
    </rPh>
    <rPh sb="2" eb="4">
      <t>センパク</t>
    </rPh>
    <rPh sb="4" eb="6">
      <t>カンリ</t>
    </rPh>
    <rPh sb="7" eb="9">
      <t>ヤカン</t>
    </rPh>
    <rPh sb="9" eb="11">
      <t>カンリ</t>
    </rPh>
    <rPh sb="12" eb="14">
      <t>キュウジツ</t>
    </rPh>
    <rPh sb="16" eb="18">
      <t>ヘイジツ</t>
    </rPh>
    <phoneticPr fontId="3"/>
  </si>
  <si>
    <t>避泊船舶管理　２４時間管理　平日から平日</t>
    <rPh sb="0" eb="2">
      <t>ヒハク</t>
    </rPh>
    <rPh sb="2" eb="4">
      <t>センパク</t>
    </rPh>
    <rPh sb="4" eb="6">
      <t>カンリ</t>
    </rPh>
    <rPh sb="9" eb="11">
      <t>ジカン</t>
    </rPh>
    <rPh sb="11" eb="13">
      <t>カンリ</t>
    </rPh>
    <rPh sb="14" eb="16">
      <t>ヘイジツ</t>
    </rPh>
    <rPh sb="18" eb="20">
      <t>ヘイジツ</t>
    </rPh>
    <phoneticPr fontId="3"/>
  </si>
  <si>
    <r>
      <t>避泊船舶管理　２４時間管理　平日から</t>
    </r>
    <r>
      <rPr>
        <sz val="12"/>
        <color indexed="10"/>
        <rFont val="ＭＳ Ｐゴシック"/>
        <family val="3"/>
        <charset val="128"/>
      </rPr>
      <t>休日</t>
    </r>
    <rPh sb="0" eb="2">
      <t>ヒハク</t>
    </rPh>
    <rPh sb="2" eb="4">
      <t>センパク</t>
    </rPh>
    <rPh sb="4" eb="6">
      <t>カンリ</t>
    </rPh>
    <rPh sb="9" eb="11">
      <t>ジカン</t>
    </rPh>
    <rPh sb="11" eb="13">
      <t>カンリ</t>
    </rPh>
    <rPh sb="14" eb="16">
      <t>ヘイジツ</t>
    </rPh>
    <rPh sb="18" eb="20">
      <t>キュウジツ</t>
    </rPh>
    <phoneticPr fontId="3"/>
  </si>
  <si>
    <r>
      <t>避泊船舶管理　２４時間管理　</t>
    </r>
    <r>
      <rPr>
        <sz val="12"/>
        <color indexed="10"/>
        <rFont val="ＭＳ Ｐゴシック"/>
        <family val="3"/>
        <charset val="128"/>
      </rPr>
      <t>休日から休日</t>
    </r>
    <rPh sb="0" eb="2">
      <t>ヒハク</t>
    </rPh>
    <rPh sb="2" eb="4">
      <t>センパク</t>
    </rPh>
    <rPh sb="4" eb="6">
      <t>カンリ</t>
    </rPh>
    <rPh sb="9" eb="11">
      <t>ジカン</t>
    </rPh>
    <rPh sb="11" eb="13">
      <t>カンリ</t>
    </rPh>
    <rPh sb="14" eb="16">
      <t>キュウジツ</t>
    </rPh>
    <rPh sb="18" eb="20">
      <t>キュウジツ</t>
    </rPh>
    <phoneticPr fontId="3"/>
  </si>
  <si>
    <r>
      <t>避泊船舶管理　２４時間管理　</t>
    </r>
    <r>
      <rPr>
        <sz val="12"/>
        <color indexed="10"/>
        <rFont val="ＭＳ Ｐゴシック"/>
        <family val="3"/>
        <charset val="128"/>
      </rPr>
      <t>休日から</t>
    </r>
    <r>
      <rPr>
        <sz val="12"/>
        <rFont val="ＭＳ Ｐゴシック"/>
        <family val="3"/>
        <charset val="128"/>
      </rPr>
      <t>平日</t>
    </r>
    <rPh sb="0" eb="2">
      <t>ヒハク</t>
    </rPh>
    <rPh sb="2" eb="4">
      <t>センパク</t>
    </rPh>
    <rPh sb="4" eb="6">
      <t>カンリ</t>
    </rPh>
    <rPh sb="9" eb="11">
      <t>ジカン</t>
    </rPh>
    <rPh sb="11" eb="13">
      <t>カンリ</t>
    </rPh>
    <rPh sb="14" eb="16">
      <t>キュウジツ</t>
    </rPh>
    <rPh sb="18" eb="20">
      <t>ヘイジツ</t>
    </rPh>
    <phoneticPr fontId="3"/>
  </si>
  <si>
    <t>管理員（普通作業員）の勤務時間</t>
    <rPh sb="0" eb="3">
      <t>カンリイン</t>
    </rPh>
    <rPh sb="4" eb="6">
      <t>フツウ</t>
    </rPh>
    <rPh sb="6" eb="9">
      <t>サギョウイン</t>
    </rPh>
    <rPh sb="11" eb="13">
      <t>キンム</t>
    </rPh>
    <rPh sb="13" eb="15">
      <t>ジカン</t>
    </rPh>
    <phoneticPr fontId="3"/>
  </si>
  <si>
    <t>135/100</t>
    <phoneticPr fontId="1"/>
  </si>
  <si>
    <t>基本航路監視</t>
    <phoneticPr fontId="1"/>
  </si>
  <si>
    <t>基本航路監視</t>
    <rPh sb="4" eb="6">
      <t>カンシ</t>
    </rPh>
    <phoneticPr fontId="3"/>
  </si>
  <si>
    <t>基本航路監視</t>
    <phoneticPr fontId="1"/>
  </si>
  <si>
    <t>２．基本航路監視の超過勤務</t>
  </si>
  <si>
    <t>基本航路監視の勤務は8:30～17:15(基本勤務時間は7時間45分、休憩時間60分）で</t>
    <rPh sb="7" eb="9">
      <t>キンム</t>
    </rPh>
    <rPh sb="21" eb="23">
      <t>キホン</t>
    </rPh>
    <rPh sb="23" eb="25">
      <t>キンム</t>
    </rPh>
    <rPh sb="25" eb="27">
      <t>ジカン</t>
    </rPh>
    <rPh sb="29" eb="31">
      <t>ジカン</t>
    </rPh>
    <rPh sb="33" eb="34">
      <t>フン</t>
    </rPh>
    <rPh sb="35" eb="37">
      <t>キュウケイ</t>
    </rPh>
    <rPh sb="37" eb="39">
      <t>ジカン</t>
    </rPh>
    <rPh sb="41" eb="42">
      <t>フン</t>
    </rPh>
    <phoneticPr fontId="3"/>
  </si>
  <si>
    <t>　年間稼働時間は、「基本航路監視日」と「異常時航路調査日」の稼働時間とする。また稼働日における超過勤務時間を</t>
    <rPh sb="1" eb="3">
      <t>ネンカン</t>
    </rPh>
    <rPh sb="3" eb="5">
      <t>カドウ</t>
    </rPh>
    <rPh sb="5" eb="7">
      <t>ジカン</t>
    </rPh>
    <rPh sb="16" eb="17">
      <t>ヒ</t>
    </rPh>
    <rPh sb="20" eb="23">
      <t>イジョウジ</t>
    </rPh>
    <rPh sb="23" eb="25">
      <t>コウロ</t>
    </rPh>
    <rPh sb="25" eb="27">
      <t>チョウサ</t>
    </rPh>
    <rPh sb="27" eb="28">
      <t>ヒ</t>
    </rPh>
    <rPh sb="30" eb="32">
      <t>カドウ</t>
    </rPh>
    <rPh sb="32" eb="34">
      <t>ジカン</t>
    </rPh>
    <rPh sb="40" eb="43">
      <t>カドウビ</t>
    </rPh>
    <rPh sb="47" eb="49">
      <t>チョウカ</t>
    </rPh>
    <rPh sb="49" eb="51">
      <t>キンム</t>
    </rPh>
    <rPh sb="51" eb="53">
      <t>ジカン</t>
    </rPh>
    <phoneticPr fontId="3"/>
  </si>
  <si>
    <t>　年間稼働日数は、「基本航路監視日」と「異常時航路調査日」の稼働日数とする。また稼働日における超過勤務時間は、</t>
    <rPh sb="1" eb="3">
      <t>ネンカン</t>
    </rPh>
    <rPh sb="3" eb="5">
      <t>カドウ</t>
    </rPh>
    <rPh sb="5" eb="7">
      <t>ニッスウ</t>
    </rPh>
    <rPh sb="16" eb="17">
      <t>ヒ</t>
    </rPh>
    <rPh sb="20" eb="23">
      <t>イジョウジ</t>
    </rPh>
    <rPh sb="23" eb="25">
      <t>コウロ</t>
    </rPh>
    <rPh sb="25" eb="27">
      <t>チョウサ</t>
    </rPh>
    <rPh sb="27" eb="28">
      <t>ヒ</t>
    </rPh>
    <rPh sb="30" eb="32">
      <t>カドウ</t>
    </rPh>
    <rPh sb="32" eb="34">
      <t>ニッスウ</t>
    </rPh>
    <rPh sb="40" eb="43">
      <t>カドウビ</t>
    </rPh>
    <rPh sb="47" eb="49">
      <t>チョウカ</t>
    </rPh>
    <rPh sb="49" eb="51">
      <t>キンム</t>
    </rPh>
    <rPh sb="51" eb="53">
      <t>ジカン</t>
    </rPh>
    <phoneticPr fontId="3"/>
  </si>
  <si>
    <t>　なお、基本航路監視と異常時航路調査による稼働時間は、変わらないものとする。</t>
    <rPh sb="11" eb="14">
      <t>イジョウジ</t>
    </rPh>
    <rPh sb="14" eb="16">
      <t>コウロ</t>
    </rPh>
    <rPh sb="16" eb="18">
      <t>チョウサ</t>
    </rPh>
    <rPh sb="21" eb="23">
      <t>カドウ</t>
    </rPh>
    <rPh sb="23" eb="25">
      <t>ジカン</t>
    </rPh>
    <rPh sb="27" eb="28">
      <t>カ</t>
    </rPh>
    <phoneticPr fontId="1"/>
  </si>
  <si>
    <t>基本航路監視日</t>
    <phoneticPr fontId="1"/>
  </si>
  <si>
    <t>また、異常時航路調査には訓練日数が含まれるため、年間の訓練予定日数を別途加算する。</t>
    <rPh sb="12" eb="14">
      <t>クンレン</t>
    </rPh>
    <rPh sb="14" eb="16">
      <t>ニッスウ</t>
    </rPh>
    <rPh sb="17" eb="18">
      <t>フク</t>
    </rPh>
    <rPh sb="24" eb="26">
      <t>ネンカン</t>
    </rPh>
    <rPh sb="27" eb="29">
      <t>クンレン</t>
    </rPh>
    <rPh sb="29" eb="31">
      <t>ヨテイ</t>
    </rPh>
    <rPh sb="31" eb="33">
      <t>ニッスウ</t>
    </rPh>
    <rPh sb="34" eb="36">
      <t>ベット</t>
    </rPh>
    <rPh sb="36" eb="38">
      <t>カサン</t>
    </rPh>
    <phoneticPr fontId="3"/>
  </si>
  <si>
    <t>異常時航路調査のうち、22:00～03:00の事故で出動する日数</t>
    <rPh sb="23" eb="25">
      <t>ジコ</t>
    </rPh>
    <rPh sb="26" eb="28">
      <t>シュツドウ</t>
    </rPh>
    <rPh sb="30" eb="32">
      <t>ニッスウ</t>
    </rPh>
    <phoneticPr fontId="1"/>
  </si>
  <si>
    <t>過去５年間の異常時航路調査日の平均超過勤務時間</t>
    <rPh sb="0" eb="2">
      <t>カコ</t>
    </rPh>
    <rPh sb="3" eb="5">
      <t>ネンカン</t>
    </rPh>
    <rPh sb="15" eb="17">
      <t>ヘイキン</t>
    </rPh>
    <rPh sb="17" eb="19">
      <t>チョウカ</t>
    </rPh>
    <rPh sb="19" eb="21">
      <t>キンム</t>
    </rPh>
    <rPh sb="21" eb="23">
      <t>ジカン</t>
    </rPh>
    <phoneticPr fontId="1"/>
  </si>
  <si>
    <t>過去５年間の異常時航路調査日の平均超過勤務時間</t>
    <rPh sb="0" eb="2">
      <t>カコ</t>
    </rPh>
    <rPh sb="3" eb="5">
      <t>ネンカン</t>
    </rPh>
    <rPh sb="15" eb="17">
      <t>ヘイキン</t>
    </rPh>
    <rPh sb="17" eb="19">
      <t>チョウカ</t>
    </rPh>
    <rPh sb="19" eb="21">
      <t>キンム</t>
    </rPh>
    <rPh sb="21" eb="23">
      <t>ジカン</t>
    </rPh>
    <phoneticPr fontId="3"/>
  </si>
  <si>
    <t>鎮西に乗船させ、拘束するので、異常時航路調査の各項目の予定数量と同じとする。</t>
    <rPh sb="8" eb="10">
      <t>コウソク</t>
    </rPh>
    <rPh sb="23" eb="26">
      <t>カクコウモク</t>
    </rPh>
    <rPh sb="27" eb="29">
      <t>ヨテイ</t>
    </rPh>
    <rPh sb="29" eb="31">
      <t>スウリョウ</t>
    </rPh>
    <rPh sb="32" eb="33">
      <t>オナ</t>
    </rPh>
    <phoneticPr fontId="1"/>
  </si>
  <si>
    <t>基本航路監視及び異常時航路調査における超過勤務時間とする。</t>
  </si>
  <si>
    <t>２．基本航路監視の時間外勤務</t>
    <rPh sb="2" eb="4">
      <t>キホン</t>
    </rPh>
    <rPh sb="4" eb="6">
      <t>コウロ</t>
    </rPh>
    <rPh sb="6" eb="8">
      <t>カンシ</t>
    </rPh>
    <rPh sb="9" eb="12">
      <t>ジカンガイ</t>
    </rPh>
    <rPh sb="12" eb="14">
      <t>キンム</t>
    </rPh>
    <phoneticPr fontId="1"/>
  </si>
  <si>
    <t>8:30～17:15　は、基本航路監視等</t>
    <rPh sb="19" eb="20">
      <t>トウ</t>
    </rPh>
    <phoneticPr fontId="3"/>
  </si>
  <si>
    <t>数を算出する。</t>
    <rPh sb="0" eb="1">
      <t>スウ</t>
    </rPh>
    <phoneticPr fontId="1"/>
  </si>
  <si>
    <t>海難事故のうち、22:00～ 3:00に発生した事故の発生率を求め、予定日数に率を乗じ、計画日</t>
    <phoneticPr fontId="1"/>
  </si>
  <si>
    <t>なお、超勤については、22:00～ 3:00の間に海難事故が発生した場合は、夜明けとともに異常</t>
    <phoneticPr fontId="1"/>
  </si>
  <si>
    <t>時航路調査に出動させるので、早朝4:00には参集(出勤)し、出動準備等を行わせる可能性もあ</t>
    <phoneticPr fontId="1"/>
  </si>
  <si>
    <t>るため、１日当たり１時間(4:00～5:00、150/100)を計上することとする。</t>
    <phoneticPr fontId="1"/>
  </si>
  <si>
    <t>異常時航路調査のうち、22:00～ 3:00の事故で出動する日数</t>
    <rPh sb="23" eb="25">
      <t>ジコ</t>
    </rPh>
    <rPh sb="26" eb="28">
      <t>シュツドウ</t>
    </rPh>
    <rPh sb="30" eb="32">
      <t>ニッスウ</t>
    </rPh>
    <phoneticPr fontId="1"/>
  </si>
  <si>
    <t>時航路調査に出動させるので、早朝4:00には参集(出勤)し、出動準備等を行わせる可能性もあ</t>
    <rPh sb="0" eb="1">
      <t>ジ</t>
    </rPh>
    <phoneticPr fontId="1"/>
  </si>
  <si>
    <t>関門航路監視等業務（鎮西）　　参考資料</t>
    <rPh sb="0" eb="2">
      <t>カンモン</t>
    </rPh>
    <rPh sb="2" eb="4">
      <t>コウロ</t>
    </rPh>
    <rPh sb="4" eb="7">
      <t>カンシトウ</t>
    </rPh>
    <rPh sb="7" eb="9">
      <t>ギョウム</t>
    </rPh>
    <rPh sb="10" eb="12">
      <t>チンゼイ</t>
    </rPh>
    <rPh sb="15" eb="17">
      <t>サンコウ</t>
    </rPh>
    <rPh sb="17" eb="19">
      <t>シリョウ</t>
    </rPh>
    <phoneticPr fontId="1"/>
  </si>
  <si>
    <t>①　平日：異常時航路調査日数</t>
    <phoneticPr fontId="1"/>
  </si>
  <si>
    <t>①　休日：異常時航路調査日数</t>
    <rPh sb="2" eb="3">
      <t>キュウ</t>
    </rPh>
    <phoneticPr fontId="1"/>
  </si>
  <si>
    <t>契約依頼について</t>
    <rPh sb="0" eb="2">
      <t>ケイヤク</t>
    </rPh>
    <rPh sb="2" eb="4">
      <t>イライ</t>
    </rPh>
    <phoneticPr fontId="1"/>
  </si>
  <si>
    <t>平成　　年　　月　　日</t>
    <rPh sb="0" eb="2">
      <t>ヘイセイ</t>
    </rPh>
    <rPh sb="4" eb="5">
      <t>ネン</t>
    </rPh>
    <rPh sb="7" eb="8">
      <t>ガツ</t>
    </rPh>
    <rPh sb="10" eb="11">
      <t>ニチ</t>
    </rPh>
    <phoneticPr fontId="1"/>
  </si>
  <si>
    <t>所長</t>
    <rPh sb="0" eb="2">
      <t>ショチョウ</t>
    </rPh>
    <phoneticPr fontId="1"/>
  </si>
  <si>
    <t>副所長</t>
    <rPh sb="0" eb="3">
      <t>フクショチョウ</t>
    </rPh>
    <phoneticPr fontId="1"/>
  </si>
  <si>
    <t>品質管理課</t>
    <rPh sb="0" eb="2">
      <t>ヒンシツ</t>
    </rPh>
    <rPh sb="2" eb="5">
      <t>カンリカ</t>
    </rPh>
    <phoneticPr fontId="1"/>
  </si>
  <si>
    <t>工務課</t>
    <rPh sb="0" eb="3">
      <t>コウムカ</t>
    </rPh>
    <phoneticPr fontId="1"/>
  </si>
  <si>
    <t>航路管理課</t>
    <rPh sb="0" eb="2">
      <t>コウロ</t>
    </rPh>
    <rPh sb="2" eb="5">
      <t>カンリカ</t>
    </rPh>
    <phoneticPr fontId="1"/>
  </si>
  <si>
    <t>（案）</t>
    <rPh sb="1" eb="2">
      <t>アン</t>
    </rPh>
    <phoneticPr fontId="1"/>
  </si>
  <si>
    <t>平成２８年度</t>
    <rPh sb="0" eb="2">
      <t>ヘイセイ</t>
    </rPh>
    <rPh sb="4" eb="6">
      <t>ネンド</t>
    </rPh>
    <phoneticPr fontId="1"/>
  </si>
  <si>
    <t>現在</t>
    <rPh sb="0" eb="2">
      <t>ゲンザイ</t>
    </rPh>
    <phoneticPr fontId="3"/>
  </si>
  <si>
    <t>牡蠣の産卵時期の7･8･9月でのﾄﾞｯｸを希望</t>
    <rPh sb="0" eb="2">
      <t>カキ</t>
    </rPh>
    <phoneticPr fontId="3"/>
  </si>
  <si>
    <t>H30.12月下旬～H31.3月上旬のﾄﾞｯｸを希望</t>
    <rPh sb="24" eb="26">
      <t>キボウ</t>
    </rPh>
    <phoneticPr fontId="3"/>
  </si>
  <si>
    <t>要望無し
平成30年度は8月に修理予定</t>
    <rPh sb="13" eb="14">
      <t>ガツ</t>
    </rPh>
    <phoneticPr fontId="3"/>
  </si>
  <si>
    <t>海上工事監督がない、4月～6月初旬のﾄﾞｯｸを希望。出水期は、鎮西、ﾍﾟｶﾞｻｽ、たちかぜのうち2隻態勢を維持。</t>
    <rPh sb="0" eb="1">
      <t>カイジョウ</t>
    </rPh>
    <rPh sb="1" eb="3">
      <t>コウジ</t>
    </rPh>
    <rPh sb="3" eb="5">
      <t>カントク</t>
    </rPh>
    <rPh sb="14" eb="16">
      <t>ショジュン</t>
    </rPh>
    <rPh sb="22" eb="24">
      <t>キボウ</t>
    </rPh>
    <rPh sb="26" eb="27">
      <t>デ</t>
    </rPh>
    <phoneticPr fontId="3"/>
  </si>
  <si>
    <t>19GT</t>
    <phoneticPr fontId="3"/>
  </si>
  <si>
    <t>海翔丸のﾄﾞｯｸ時期と同時期に修理を希望（6,7月は漂流ｺﾞﾐ調査等あり、8月ﾄﾞｯｸ入とするが、不調・不落を考慮して、早い時期に契約希望）。出水期は、鎮西、ﾍﾟｶﾞｻｽ、たちかぜのうち2隻態勢を維持。</t>
    <rPh sb="0" eb="2">
      <t>カイト</t>
    </rPh>
    <rPh sb="2" eb="3">
      <t>マル</t>
    </rPh>
    <rPh sb="8" eb="10">
      <t>ジキ</t>
    </rPh>
    <rPh sb="11" eb="14">
      <t>ドウジキ</t>
    </rPh>
    <rPh sb="15" eb="17">
      <t>シュウリ</t>
    </rPh>
    <rPh sb="18" eb="20">
      <t>キボウ</t>
    </rPh>
    <rPh sb="24" eb="25">
      <t>ガツ</t>
    </rPh>
    <rPh sb="26" eb="28">
      <t>ヒョウリュウ</t>
    </rPh>
    <rPh sb="31" eb="34">
      <t>チョウサナド</t>
    </rPh>
    <rPh sb="38" eb="39">
      <t>ガツ</t>
    </rPh>
    <rPh sb="43" eb="44">
      <t>ニュウ</t>
    </rPh>
    <rPh sb="49" eb="51">
      <t>フチョウ</t>
    </rPh>
    <rPh sb="52" eb="54">
      <t>フラク</t>
    </rPh>
    <rPh sb="55" eb="57">
      <t>コウリョ</t>
    </rPh>
    <rPh sb="60" eb="61">
      <t>ハヤ</t>
    </rPh>
    <rPh sb="62" eb="64">
      <t>ジキ</t>
    </rPh>
    <rPh sb="65" eb="67">
      <t>ケイヤク</t>
    </rPh>
    <rPh sb="67" eb="69">
      <t>キボウ</t>
    </rPh>
    <phoneticPr fontId="3"/>
  </si>
  <si>
    <t>12月から2月初旬までのﾄﾞｯｸを希望</t>
    <rPh sb="7" eb="9">
      <t>ショジュン</t>
    </rPh>
    <rPh sb="17" eb="19">
      <t>キボウ</t>
    </rPh>
    <phoneticPr fontId="3"/>
  </si>
  <si>
    <t>平成28年度</t>
    <rPh sb="0" eb="2">
      <t>ヘイセイ</t>
    </rPh>
    <rPh sb="4" eb="6">
      <t>ネンド</t>
    </rPh>
    <phoneticPr fontId="3"/>
  </si>
  <si>
    <t>7/11、7/12、12/13、3/13、3/21</t>
    <phoneticPr fontId="1"/>
  </si>
  <si>
    <t>4/16(土)</t>
    <rPh sb="5" eb="6">
      <t>ド</t>
    </rPh>
    <phoneticPr fontId="1"/>
  </si>
  <si>
    <t>6/1(日)0h</t>
    <rPh sb="4" eb="5">
      <t>ニチ</t>
    </rPh>
    <phoneticPr fontId="1"/>
  </si>
  <si>
    <t>10/17(土)0h、10/18(日)0h</t>
    <rPh sb="6" eb="7">
      <t>ド</t>
    </rPh>
    <rPh sb="17" eb="18">
      <t>ニチ</t>
    </rPh>
    <phoneticPr fontId="1"/>
  </si>
  <si>
    <t>4/16(土)0h</t>
    <rPh sb="5" eb="6">
      <t>ド</t>
    </rPh>
    <phoneticPr fontId="1"/>
  </si>
  <si>
    <t>平成28年度</t>
    <rPh sb="0" eb="2">
      <t>ヘイセイ</t>
    </rPh>
    <rPh sb="4" eb="6">
      <t>ネンド</t>
    </rPh>
    <phoneticPr fontId="1"/>
  </si>
  <si>
    <t>H31</t>
    <phoneticPr fontId="1"/>
  </si>
  <si>
    <t>休日</t>
    <rPh sb="0" eb="2">
      <t>キュウジツ</t>
    </rPh>
    <phoneticPr fontId="52"/>
  </si>
  <si>
    <t>昭和の日</t>
  </si>
  <si>
    <t>憲法記念日</t>
  </si>
  <si>
    <t>みどりの日</t>
  </si>
  <si>
    <t>こどもの日</t>
  </si>
  <si>
    <t>海の日</t>
  </si>
  <si>
    <t>山の日</t>
    <rPh sb="0" eb="1">
      <t>ヤマ</t>
    </rPh>
    <phoneticPr fontId="52"/>
  </si>
  <si>
    <t>敬老の日</t>
  </si>
  <si>
    <t>秋分の日</t>
  </si>
  <si>
    <t>体育の日</t>
  </si>
  <si>
    <t>文化の日</t>
  </si>
  <si>
    <t>勤労感謝の日</t>
  </si>
  <si>
    <t>元日</t>
    <rPh sb="0" eb="2">
      <t>ガンジツ</t>
    </rPh>
    <phoneticPr fontId="30"/>
  </si>
  <si>
    <t>成人の日</t>
    <rPh sb="0" eb="2">
      <t>セイジン</t>
    </rPh>
    <rPh sb="3" eb="4">
      <t>ヒ</t>
    </rPh>
    <phoneticPr fontId="30"/>
  </si>
  <si>
    <t>建国記念の日</t>
    <rPh sb="0" eb="2">
      <t>ケンコク</t>
    </rPh>
    <rPh sb="2" eb="4">
      <t>キネン</t>
    </rPh>
    <rPh sb="5" eb="6">
      <t>ヒ</t>
    </rPh>
    <phoneticPr fontId="30"/>
  </si>
  <si>
    <t>春分の日</t>
    <rPh sb="0" eb="2">
      <t>シュンブン</t>
    </rPh>
    <rPh sb="3" eb="4">
      <t>ヒ</t>
    </rPh>
    <phoneticPr fontId="30"/>
  </si>
  <si>
    <t>年末年始休暇</t>
    <rPh sb="0" eb="2">
      <t>ネンマツ</t>
    </rPh>
    <rPh sb="2" eb="4">
      <t>ネンシ</t>
    </rPh>
    <rPh sb="4" eb="6">
      <t>キュウカ</t>
    </rPh>
    <phoneticPr fontId="1"/>
  </si>
  <si>
    <t>平成24年～28年の過去５年間の関門海峡における</t>
    <rPh sb="10" eb="12">
      <t>カコ</t>
    </rPh>
    <rPh sb="14" eb="15">
      <t>カン</t>
    </rPh>
    <phoneticPr fontId="3"/>
  </si>
  <si>
    <t>平成２７年</t>
    <rPh sb="0" eb="2">
      <t>ヘイセイ</t>
    </rPh>
    <rPh sb="4" eb="5">
      <t>ネン</t>
    </rPh>
    <phoneticPr fontId="1"/>
  </si>
  <si>
    <t>平成２８年</t>
    <rPh sb="0" eb="2">
      <t>ヘイセイ</t>
    </rPh>
    <rPh sb="4" eb="5">
      <t>ネン</t>
    </rPh>
    <phoneticPr fontId="1"/>
  </si>
  <si>
    <t>なお、最低日数は、１日を計上する。</t>
    <rPh sb="3" eb="5">
      <t>サイテイ</t>
    </rPh>
    <rPh sb="5" eb="7">
      <t>ニッスウ</t>
    </rPh>
    <rPh sb="10" eb="11">
      <t>ニチ</t>
    </rPh>
    <rPh sb="12" eb="14">
      <t>ケイジョウ</t>
    </rPh>
    <phoneticPr fontId="1"/>
  </si>
  <si>
    <t>なお、最低１日は計上されることから、１時間は計上する。</t>
    <rPh sb="3" eb="5">
      <t>サイテイ</t>
    </rPh>
    <rPh sb="6" eb="7">
      <t>ニチ</t>
    </rPh>
    <rPh sb="8" eb="10">
      <t>ケイジョウ</t>
    </rPh>
    <rPh sb="19" eb="21">
      <t>ジカン</t>
    </rPh>
    <rPh sb="22" eb="24">
      <t>ケイジョウ</t>
    </rPh>
    <phoneticPr fontId="1"/>
  </si>
  <si>
    <t>るため、１日当たり１時間(4:00～5:00、160/100)を計上することとする。</t>
    <phoneticPr fontId="1"/>
  </si>
  <si>
    <t>なお、最低１日を計上することから最低１時間は計上する。</t>
    <rPh sb="3" eb="5">
      <t>サイテイ</t>
    </rPh>
    <rPh sb="6" eb="7">
      <t>ニチ</t>
    </rPh>
    <rPh sb="8" eb="10">
      <t>ケイジョウ</t>
    </rPh>
    <rPh sb="16" eb="18">
      <t>サイテイ</t>
    </rPh>
    <rPh sb="19" eb="21">
      <t>ジカン</t>
    </rPh>
    <rPh sb="22" eb="24">
      <t>ケイジョウ</t>
    </rPh>
    <phoneticPr fontId="1"/>
  </si>
  <si>
    <t>（最低１時間を計上する。）</t>
    <rPh sb="1" eb="3">
      <t>サイテイ</t>
    </rPh>
    <rPh sb="4" eb="6">
      <t>ジカン</t>
    </rPh>
    <rPh sb="7" eb="9">
      <t>ケイジョウ</t>
    </rPh>
    <phoneticPr fontId="1"/>
  </si>
  <si>
    <t>よって、160/100の超過勤務時間は、</t>
    <rPh sb="12" eb="14">
      <t>チョウカ</t>
    </rPh>
    <rPh sb="14" eb="16">
      <t>キンム</t>
    </rPh>
    <rPh sb="16" eb="18">
      <t>ジカン</t>
    </rPh>
    <phoneticPr fontId="3"/>
  </si>
  <si>
    <t>振替休日</t>
    <rPh sb="0" eb="2">
      <t>フリカエ</t>
    </rPh>
    <rPh sb="2" eb="4">
      <t>キュウジツ</t>
    </rPh>
    <phoneticPr fontId="1"/>
  </si>
  <si>
    <t>なお、運航計画に沿って、計上する場合は、実績を加味しないものとする。</t>
    <rPh sb="3" eb="5">
      <t>ウンコウ</t>
    </rPh>
    <rPh sb="5" eb="7">
      <t>ケイカク</t>
    </rPh>
    <rPh sb="8" eb="9">
      <t>ソ</t>
    </rPh>
    <rPh sb="12" eb="14">
      <t>ケイジョウ</t>
    </rPh>
    <rPh sb="16" eb="18">
      <t>バアイ</t>
    </rPh>
    <rPh sb="20" eb="22">
      <t>ジッセキ</t>
    </rPh>
    <rPh sb="23" eb="25">
      <t>カミ</t>
    </rPh>
    <phoneticPr fontId="1"/>
  </si>
  <si>
    <t>実績による最大日数は、</t>
    <rPh sb="0" eb="2">
      <t>ジッセキ</t>
    </rPh>
    <rPh sb="5" eb="7">
      <t>サイダイ</t>
    </rPh>
    <rPh sb="7" eb="9">
      <t>ニッスウ</t>
    </rPh>
    <phoneticPr fontId="1"/>
  </si>
  <si>
    <t>日。</t>
    <rPh sb="0" eb="1">
      <t>ニチ</t>
    </rPh>
    <phoneticPr fontId="1"/>
  </si>
  <si>
    <t>運航計画による日数は、</t>
    <rPh sb="0" eb="2">
      <t>ウンコウ</t>
    </rPh>
    <rPh sb="2" eb="4">
      <t>ケイカク</t>
    </rPh>
    <rPh sb="7" eb="9">
      <t>ニッスウ</t>
    </rPh>
    <phoneticPr fontId="1"/>
  </si>
  <si>
    <t>時間帯</t>
    <rPh sb="0" eb="3">
      <t>ジカンタイ</t>
    </rPh>
    <phoneticPr fontId="33"/>
  </si>
  <si>
    <t>年</t>
    <rPh sb="0" eb="1">
      <t>ネン</t>
    </rPh>
    <phoneticPr fontId="33"/>
  </si>
  <si>
    <t>件数</t>
    <rPh sb="0" eb="2">
      <t>ケンスウ</t>
    </rPh>
    <phoneticPr fontId="33"/>
  </si>
  <si>
    <t>平成１年</t>
    <rPh sb="0" eb="2">
      <t>ヘイセイ</t>
    </rPh>
    <rPh sb="3" eb="4">
      <t>ネン</t>
    </rPh>
    <phoneticPr fontId="33"/>
  </si>
  <si>
    <t>平成２年</t>
    <rPh sb="0" eb="2">
      <t>ヘイセイ</t>
    </rPh>
    <rPh sb="3" eb="4">
      <t>ネン</t>
    </rPh>
    <phoneticPr fontId="33"/>
  </si>
  <si>
    <t>平成３年</t>
    <rPh sb="0" eb="2">
      <t>ヘイセイ</t>
    </rPh>
    <rPh sb="3" eb="4">
      <t>ネン</t>
    </rPh>
    <phoneticPr fontId="33"/>
  </si>
  <si>
    <t>平成４年</t>
    <rPh sb="0" eb="2">
      <t>ヘイセイ</t>
    </rPh>
    <rPh sb="3" eb="4">
      <t>ネン</t>
    </rPh>
    <phoneticPr fontId="33"/>
  </si>
  <si>
    <t>平成５年</t>
    <rPh sb="0" eb="2">
      <t>ヘイセイ</t>
    </rPh>
    <rPh sb="3" eb="4">
      <t>ネン</t>
    </rPh>
    <phoneticPr fontId="33"/>
  </si>
  <si>
    <t>平成６年</t>
    <rPh sb="0" eb="2">
      <t>ヘイセイ</t>
    </rPh>
    <rPh sb="3" eb="4">
      <t>ネン</t>
    </rPh>
    <phoneticPr fontId="33"/>
  </si>
  <si>
    <t>平成７年</t>
    <rPh sb="0" eb="2">
      <t>ヘイセイ</t>
    </rPh>
    <rPh sb="3" eb="4">
      <t>ネン</t>
    </rPh>
    <phoneticPr fontId="33"/>
  </si>
  <si>
    <t>平成８年</t>
    <rPh sb="0" eb="2">
      <t>ヘイセイ</t>
    </rPh>
    <rPh sb="3" eb="4">
      <t>ネン</t>
    </rPh>
    <phoneticPr fontId="33"/>
  </si>
  <si>
    <t>平成９年</t>
    <rPh sb="0" eb="2">
      <t>ヘイセイ</t>
    </rPh>
    <rPh sb="3" eb="4">
      <t>ネン</t>
    </rPh>
    <phoneticPr fontId="33"/>
  </si>
  <si>
    <t>平成１０年</t>
    <rPh sb="0" eb="2">
      <t>ヘイセイ</t>
    </rPh>
    <rPh sb="4" eb="5">
      <t>ネン</t>
    </rPh>
    <phoneticPr fontId="33"/>
  </si>
  <si>
    <t>平成１１年</t>
    <rPh sb="0" eb="2">
      <t>ヘイセイ</t>
    </rPh>
    <rPh sb="4" eb="5">
      <t>ネン</t>
    </rPh>
    <phoneticPr fontId="33"/>
  </si>
  <si>
    <t>平成１２年</t>
    <rPh sb="0" eb="2">
      <t>ヘイセイ</t>
    </rPh>
    <rPh sb="4" eb="5">
      <t>ネン</t>
    </rPh>
    <phoneticPr fontId="33"/>
  </si>
  <si>
    <t>平成１３年</t>
    <rPh sb="0" eb="2">
      <t>ヘイセイ</t>
    </rPh>
    <rPh sb="4" eb="5">
      <t>ネン</t>
    </rPh>
    <phoneticPr fontId="33"/>
  </si>
  <si>
    <t>平成１４年</t>
    <rPh sb="0" eb="2">
      <t>ヘイセイ</t>
    </rPh>
    <rPh sb="4" eb="5">
      <t>ネン</t>
    </rPh>
    <phoneticPr fontId="33"/>
  </si>
  <si>
    <t>平成１５年</t>
    <rPh sb="0" eb="2">
      <t>ヘイセイ</t>
    </rPh>
    <rPh sb="4" eb="5">
      <t>ネン</t>
    </rPh>
    <phoneticPr fontId="33"/>
  </si>
  <si>
    <t>平成１６年</t>
    <rPh sb="0" eb="2">
      <t>ヘイセイ</t>
    </rPh>
    <rPh sb="4" eb="5">
      <t>ネン</t>
    </rPh>
    <phoneticPr fontId="33"/>
  </si>
  <si>
    <t>平成１７年</t>
    <rPh sb="0" eb="2">
      <t>ヘイセイ</t>
    </rPh>
    <rPh sb="4" eb="5">
      <t>ネン</t>
    </rPh>
    <phoneticPr fontId="33"/>
  </si>
  <si>
    <t>平成１８年</t>
    <rPh sb="0" eb="2">
      <t>ヘイセイ</t>
    </rPh>
    <rPh sb="4" eb="5">
      <t>ネン</t>
    </rPh>
    <phoneticPr fontId="33"/>
  </si>
  <si>
    <t>平成１９年</t>
    <rPh sb="0" eb="2">
      <t>ヘイセイ</t>
    </rPh>
    <rPh sb="4" eb="5">
      <t>ネン</t>
    </rPh>
    <phoneticPr fontId="33"/>
  </si>
  <si>
    <t>平成２０年</t>
    <rPh sb="0" eb="2">
      <t>ヘイセイ</t>
    </rPh>
    <rPh sb="4" eb="5">
      <t>ネン</t>
    </rPh>
    <phoneticPr fontId="33"/>
  </si>
  <si>
    <t>平成２１年</t>
    <rPh sb="0" eb="2">
      <t>ヘイセイ</t>
    </rPh>
    <rPh sb="4" eb="5">
      <t>ネン</t>
    </rPh>
    <phoneticPr fontId="33"/>
  </si>
  <si>
    <t>平成２２年</t>
    <rPh sb="0" eb="2">
      <t>ヘイセイ</t>
    </rPh>
    <rPh sb="4" eb="5">
      <t>ネン</t>
    </rPh>
    <phoneticPr fontId="33"/>
  </si>
  <si>
    <t>平成２３年</t>
    <rPh sb="0" eb="2">
      <t>ヘイセイ</t>
    </rPh>
    <rPh sb="4" eb="5">
      <t>ネン</t>
    </rPh>
    <phoneticPr fontId="33"/>
  </si>
  <si>
    <t>平成２４年</t>
    <rPh sb="0" eb="2">
      <t>ヘイセイ</t>
    </rPh>
    <rPh sb="4" eb="5">
      <t>ネン</t>
    </rPh>
    <phoneticPr fontId="33"/>
  </si>
  <si>
    <t>平成２５年</t>
    <rPh sb="0" eb="2">
      <t>ヘイセイ</t>
    </rPh>
    <rPh sb="4" eb="5">
      <t>ネン</t>
    </rPh>
    <phoneticPr fontId="33"/>
  </si>
  <si>
    <t>平成２６年</t>
    <rPh sb="0" eb="2">
      <t>ヘイセイ</t>
    </rPh>
    <rPh sb="4" eb="5">
      <t>ネン</t>
    </rPh>
    <phoneticPr fontId="33"/>
  </si>
  <si>
    <t>平成２７年</t>
    <rPh sb="0" eb="2">
      <t>ヘイセイ</t>
    </rPh>
    <rPh sb="4" eb="5">
      <t>ネン</t>
    </rPh>
    <phoneticPr fontId="33"/>
  </si>
  <si>
    <t>平成２８年</t>
    <rPh sb="0" eb="2">
      <t>ヘイセイ</t>
    </rPh>
    <rPh sb="4" eb="5">
      <t>ネン</t>
    </rPh>
    <phoneticPr fontId="33"/>
  </si>
  <si>
    <t>平成２９年</t>
    <rPh sb="0" eb="2">
      <t>ヘイセイ</t>
    </rPh>
    <rPh sb="4" eb="5">
      <t>ネン</t>
    </rPh>
    <phoneticPr fontId="33"/>
  </si>
  <si>
    <t>平成３０年</t>
    <rPh sb="0" eb="2">
      <t>ヘイセイ</t>
    </rPh>
    <rPh sb="4" eb="5">
      <t>ネン</t>
    </rPh>
    <phoneticPr fontId="33"/>
  </si>
  <si>
    <t>平成３１年</t>
    <rPh sb="0" eb="2">
      <t>ヘイセイ</t>
    </rPh>
    <rPh sb="4" eb="5">
      <t>ネン</t>
    </rPh>
    <phoneticPr fontId="33"/>
  </si>
  <si>
    <t>■海難事故発生状況</t>
    <rPh sb="1" eb="3">
      <t>カイナン</t>
    </rPh>
    <rPh sb="3" eb="5">
      <t>ジコ</t>
    </rPh>
    <rPh sb="5" eb="7">
      <t>ハッセイ</t>
    </rPh>
    <rPh sb="7" eb="9">
      <t>ジョウキョウ</t>
    </rPh>
    <phoneticPr fontId="1"/>
  </si>
  <si>
    <t>円/式</t>
    <rPh sb="0" eb="1">
      <t>エン</t>
    </rPh>
    <rPh sb="2" eb="3">
      <t>シキ</t>
    </rPh>
    <phoneticPr fontId="1"/>
  </si>
  <si>
    <t>契約スケジュ－ル</t>
    <rPh sb="0" eb="2">
      <t>ケイヤク</t>
    </rPh>
    <phoneticPr fontId="1"/>
  </si>
  <si>
    <t>事　　　項</t>
    <phoneticPr fontId="1"/>
  </si>
  <si>
    <t>X１</t>
  </si>
  <si>
    <t>X１</t>
    <phoneticPr fontId="1"/>
  </si>
  <si>
    <t>X2</t>
  </si>
  <si>
    <t>X2</t>
    <phoneticPr fontId="1"/>
  </si>
  <si>
    <t>航路調査船　鎮　西　　　平成３１年度　運航計画</t>
    <rPh sb="0" eb="2">
      <t>コウロ</t>
    </rPh>
    <rPh sb="2" eb="5">
      <t>チョウサセン</t>
    </rPh>
    <rPh sb="6" eb="7">
      <t>マモル</t>
    </rPh>
    <rPh sb="8" eb="9">
      <t>ニシ</t>
    </rPh>
    <rPh sb="12" eb="14">
      <t>ヘイセイ</t>
    </rPh>
    <rPh sb="16" eb="18">
      <t>ネンド</t>
    </rPh>
    <rPh sb="19" eb="21">
      <t>ウンコウ</t>
    </rPh>
    <rPh sb="21" eb="23">
      <t>ケイカク</t>
    </rPh>
    <phoneticPr fontId="3"/>
  </si>
  <si>
    <t>平成３１年度</t>
    <rPh sb="0" eb="2">
      <t>ヘイセイ</t>
    </rPh>
    <rPh sb="4" eb="6">
      <t>ネンド</t>
    </rPh>
    <phoneticPr fontId="52"/>
  </si>
  <si>
    <t>振替休日</t>
    <rPh sb="0" eb="2">
      <t>フリカエ</t>
    </rPh>
    <rPh sb="2" eb="4">
      <t>キュウジツ</t>
    </rPh>
    <phoneticPr fontId="1"/>
  </si>
  <si>
    <t>即位の礼</t>
    <rPh sb="0" eb="2">
      <t>ソクイ</t>
    </rPh>
    <rPh sb="3" eb="4">
      <t>レイ</t>
    </rPh>
    <phoneticPr fontId="1"/>
  </si>
  <si>
    <t>天皇誕生日</t>
    <rPh sb="0" eb="2">
      <t>テンノウ</t>
    </rPh>
    <rPh sb="2" eb="4">
      <t>タンジョウ</t>
    </rPh>
    <rPh sb="4" eb="5">
      <t>ビ</t>
    </rPh>
    <phoneticPr fontId="1"/>
  </si>
  <si>
    <t>　平成３１年度　船舶修理予定表（案）</t>
    <rPh sb="1" eb="3">
      <t>ヘイセイ</t>
    </rPh>
    <rPh sb="5" eb="7">
      <t>ネンド</t>
    </rPh>
    <rPh sb="8" eb="10">
      <t>センパク</t>
    </rPh>
    <rPh sb="10" eb="12">
      <t>シュウリ</t>
    </rPh>
    <rPh sb="12" eb="14">
      <t>ヨテイ</t>
    </rPh>
    <rPh sb="14" eb="15">
      <t>ヒョウ</t>
    </rPh>
    <rPh sb="16" eb="17">
      <t>アン</t>
    </rPh>
    <phoneticPr fontId="3"/>
  </si>
  <si>
    <t>H30.12.12</t>
    <phoneticPr fontId="3"/>
  </si>
  <si>
    <t>平　成　３１　年</t>
    <rPh sb="0" eb="1">
      <t>ヒラ</t>
    </rPh>
    <rPh sb="2" eb="3">
      <t>シゲル</t>
    </rPh>
    <rPh sb="7" eb="8">
      <t>ネン</t>
    </rPh>
    <phoneticPr fontId="3"/>
  </si>
  <si>
    <t>平　成　３２　年</t>
    <rPh sb="0" eb="1">
      <t>ヒラ</t>
    </rPh>
    <rPh sb="2" eb="3">
      <t>シゲル</t>
    </rPh>
    <rPh sb="7" eb="8">
      <t>ネン</t>
    </rPh>
    <phoneticPr fontId="3"/>
  </si>
  <si>
    <t>（Ｈ３１年度調査時の要望）</t>
    <rPh sb="4" eb="6">
      <t>ネンド</t>
    </rPh>
    <rPh sb="6" eb="8">
      <t>チョウサ</t>
    </rPh>
    <rPh sb="8" eb="9">
      <t>ジ</t>
    </rPh>
    <rPh sb="10" eb="12">
      <t>ヨウボウ</t>
    </rPh>
    <phoneticPr fontId="3"/>
  </si>
  <si>
    <t>（Ｈ３０年度調査時の要望）</t>
    <rPh sb="4" eb="6">
      <t>ネンド</t>
    </rPh>
    <rPh sb="6" eb="8">
      <t>チョウサ</t>
    </rPh>
    <rPh sb="8" eb="9">
      <t>ジ</t>
    </rPh>
    <rPh sb="10" eb="12">
      <t>ヨウボウ</t>
    </rPh>
    <phoneticPr fontId="3"/>
  </si>
  <si>
    <t>本官</t>
    <rPh sb="0" eb="2">
      <t>ホンカン</t>
    </rPh>
    <phoneticPr fontId="3"/>
  </si>
  <si>
    <t>H31. 6.13 ～ H31.10.17</t>
    <phoneticPr fontId="3"/>
  </si>
  <si>
    <r>
      <t xml:space="preserve">牡蠣の産卵時期の7･8･9月でのﾄﾞｯｸを希望
</t>
    </r>
    <r>
      <rPr>
        <sz val="8"/>
        <color rgb="FFFF0000"/>
        <rFont val="ＭＳ Ｐ明朝"/>
        <family val="1"/>
        <charset val="128"/>
      </rPr>
      <t xml:space="preserve">※　７月中旬～９月末
</t>
    </r>
    <r>
      <rPr>
        <sz val="6"/>
        <color theme="0" tint="-0.249977111117893"/>
        <rFont val="ＭＳ Ｐ明朝"/>
        <family val="1"/>
        <charset val="128"/>
      </rPr>
      <t>［平成３０年の西日本豪雨を受け、７月にドラグ船が災害対応に対応できるようにすること。（本省○○課→局海技課→関門）］</t>
    </r>
    <rPh sb="27" eb="28">
      <t>ツキ</t>
    </rPh>
    <rPh sb="28" eb="30">
      <t>チュウジュン</t>
    </rPh>
    <rPh sb="32" eb="33">
      <t>ツキ</t>
    </rPh>
    <rPh sb="33" eb="34">
      <t>マツ</t>
    </rPh>
    <phoneticPr fontId="3"/>
  </si>
  <si>
    <t>4,659GT</t>
    <phoneticPr fontId="3"/>
  </si>
  <si>
    <t>２中Ｂ</t>
    <phoneticPr fontId="3"/>
  </si>
  <si>
    <t>往</t>
    <rPh sb="0" eb="1">
      <t>オウ</t>
    </rPh>
    <phoneticPr fontId="3"/>
  </si>
  <si>
    <t>4,659GT</t>
    <phoneticPr fontId="3"/>
  </si>
  <si>
    <t>H31.5.22～31.11.22</t>
    <phoneticPr fontId="3"/>
  </si>
  <si>
    <t>復</t>
    <rPh sb="0" eb="1">
      <t>マタ</t>
    </rPh>
    <phoneticPr fontId="3"/>
  </si>
  <si>
    <t>示依:2.20  契依:3.5  公示:3.15  公告:4.16  入札:6.13</t>
    <rPh sb="0" eb="1">
      <t>シメ</t>
    </rPh>
    <rPh sb="17" eb="19">
      <t>コウジ</t>
    </rPh>
    <rPh sb="26" eb="28">
      <t>コウコク</t>
    </rPh>
    <phoneticPr fontId="3"/>
  </si>
  <si>
    <t>分任</t>
    <rPh sb="0" eb="2">
      <t>ブンニン</t>
    </rPh>
    <phoneticPr fontId="3"/>
  </si>
  <si>
    <t>なじま</t>
    <phoneticPr fontId="3"/>
  </si>
  <si>
    <t>H31. 7.30 ～ H31.10. 15</t>
    <phoneticPr fontId="3"/>
  </si>
  <si>
    <t>なじま</t>
    <phoneticPr fontId="3"/>
  </si>
  <si>
    <t>要望無し
平成31年度は8月下旬～9月上旬に修理予定</t>
  </si>
  <si>
    <t>19GT</t>
    <phoneticPr fontId="3"/>
  </si>
  <si>
    <t>H31.12.18～H32.3.18</t>
    <phoneticPr fontId="3"/>
  </si>
  <si>
    <t>契依:6.21  公告:6.28  入札:7.30</t>
    <rPh sb="9" eb="11">
      <t>コウコク</t>
    </rPh>
    <phoneticPr fontId="3"/>
  </si>
  <si>
    <t>かがしま</t>
    <phoneticPr fontId="3"/>
  </si>
  <si>
    <t>H31.10.21 ～ H31.12.25</t>
    <phoneticPr fontId="3"/>
  </si>
  <si>
    <t>かがしま</t>
    <phoneticPr fontId="3"/>
  </si>
  <si>
    <t>11月頃のドックを希望</t>
  </si>
  <si>
    <t>19GT</t>
    <phoneticPr fontId="3"/>
  </si>
  <si>
    <t>契依:9.13  公告:9.20  入札:10.21</t>
    <rPh sb="9" eb="11">
      <t>コウコク</t>
    </rPh>
    <phoneticPr fontId="3"/>
  </si>
  <si>
    <t>H31. 9.10 ～ H31.12.10</t>
    <phoneticPr fontId="3"/>
  </si>
  <si>
    <t>海輝　11/5～12/13で修理希望。海苔種付9/下旬_10/上旬。11/3はイベント有り。</t>
  </si>
  <si>
    <t>海輝　11/1～12/11で修理希望。
海苔種付9/下旬_10/上旬</t>
    <phoneticPr fontId="3"/>
  </si>
  <si>
    <t>195GT</t>
    <phoneticPr fontId="3"/>
  </si>
  <si>
    <t>99GT</t>
    <phoneticPr fontId="3"/>
  </si>
  <si>
    <t>H30.12.20～H32.6.20</t>
    <phoneticPr fontId="3"/>
  </si>
  <si>
    <t>契依:6.12  公告:7.17  入札:9.10</t>
    <rPh sb="9" eb="11">
      <t>コウコク</t>
    </rPh>
    <phoneticPr fontId="3"/>
  </si>
  <si>
    <t>H31.10.21 ～ H31. 3. 2</t>
    <phoneticPr fontId="3"/>
  </si>
  <si>
    <t>海煌　12/16～1/24で修理希望。海輝と入れ替わりを基本とし、有明・八代で１隻体制を確保。11/3はイベント有り。</t>
  </si>
  <si>
    <t>海煌　12/11～1/19で修理希望。
海輝と入れ替わりを基本とし、有明・八代で１隻体制を確保。11/3,11/4は見学会有り。</t>
    <phoneticPr fontId="3"/>
  </si>
  <si>
    <t>195GT</t>
    <phoneticPr fontId="3"/>
  </si>
  <si>
    <t>H30.11.7～H32.5.7</t>
    <phoneticPr fontId="3"/>
  </si>
  <si>
    <t>契依:7.22  公告:8.26  入札:10.21</t>
    <rPh sb="9" eb="11">
      <t>コウコク</t>
    </rPh>
    <phoneticPr fontId="3"/>
  </si>
  <si>
    <t>がんりゅう</t>
    <phoneticPr fontId="3"/>
  </si>
  <si>
    <t>H31. 3.11 ～ H32. 3.10</t>
    <phoneticPr fontId="3"/>
  </si>
  <si>
    <t>がんりゅう</t>
    <phoneticPr fontId="3"/>
  </si>
  <si>
    <t>ｺﾞﾐ回収の繁忙期（6～10月）を外した期間を希望</t>
  </si>
  <si>
    <t>ｺﾞﾐ回収の繁忙期（6～10月）を外した期間を希望</t>
    <phoneticPr fontId="3"/>
  </si>
  <si>
    <t>195GT</t>
    <phoneticPr fontId="3"/>
  </si>
  <si>
    <t>H31.12.20 ～ H32. 3.20</t>
    <phoneticPr fontId="3"/>
  </si>
  <si>
    <t>示依:11.19  契依:12.10  公示:12.6  公告:1.18  入札:3.11</t>
    <rPh sb="0" eb="1">
      <t>シメ</t>
    </rPh>
    <rPh sb="20" eb="22">
      <t>コウジ</t>
    </rPh>
    <rPh sb="29" eb="31">
      <t>コウコク</t>
    </rPh>
    <phoneticPr fontId="3"/>
  </si>
  <si>
    <t>ペガサス</t>
    <phoneticPr fontId="3"/>
  </si>
  <si>
    <t>H31. 4.19 ～ H31. 6.26</t>
    <phoneticPr fontId="3"/>
  </si>
  <si>
    <t>ｃｍ</t>
    <phoneticPr fontId="3"/>
  </si>
  <si>
    <t>ペガサス</t>
    <phoneticPr fontId="3"/>
  </si>
  <si>
    <t>海上工事監督が少ない、4月～6月初旬のﾄﾞｯｸを希望。出水期は、鎮西、ﾍﾟｶﾞｻｽ、たちかぜのうち2隻態勢を維持。</t>
  </si>
  <si>
    <t>19GT</t>
    <phoneticPr fontId="3"/>
  </si>
  <si>
    <t>契依:3.11  公告:3.18  入札:4.19</t>
    <rPh sb="9" eb="11">
      <t>コウコク</t>
    </rPh>
    <phoneticPr fontId="3"/>
  </si>
  <si>
    <t>すいせい</t>
    <phoneticPr fontId="3"/>
  </si>
  <si>
    <t>H31. 6. 4 ～ H31. 8.15</t>
    <phoneticPr fontId="3"/>
  </si>
  <si>
    <t>ｃｍ</t>
    <phoneticPr fontId="3"/>
  </si>
  <si>
    <t>8月頃～のドックを希望
※海上工事監督がない、新門司牡蠣養殖期(7～9月)にドックを完了させて欲しい。
(9月までに完了が困難な場合、民間ﾄﾞｯｸを使用する等、柔軟な対応を希望)</t>
  </si>
  <si>
    <t>8月頃からのﾄﾞｯｸを希望。
※海上工事監督がない、新門司牡蠣養殖期(7～9月)にﾄﾞｯｸを完了させて欲しい。(9月までに完了が困難な場合、民間ﾄﾞｯｸを使用する等、柔軟な対応を希望)</t>
    <phoneticPr fontId="3"/>
  </si>
  <si>
    <t>19GT</t>
    <phoneticPr fontId="3"/>
  </si>
  <si>
    <t>H31.10.22～H32.4.22</t>
    <phoneticPr fontId="3"/>
  </si>
  <si>
    <t>JCI</t>
    <phoneticPr fontId="3"/>
  </si>
  <si>
    <t>契依:4.24  公告:5.7  入札:6.4</t>
    <rPh sb="9" eb="11">
      <t>コウコク</t>
    </rPh>
    <phoneticPr fontId="3"/>
  </si>
  <si>
    <t>JCI</t>
    <phoneticPr fontId="3"/>
  </si>
  <si>
    <t>たちかぜ</t>
    <phoneticPr fontId="3"/>
  </si>
  <si>
    <t>H31. 7.22 ～ H31.10.10</t>
    <phoneticPr fontId="3"/>
  </si>
  <si>
    <t>たちかぜ</t>
    <phoneticPr fontId="3"/>
  </si>
  <si>
    <t>海翔丸のﾄﾞｯｸ時期と同時期に修理を希望（6,7月は漂流ｺﾞﾐ調査等あり、8月ﾄﾞｯｸ入とするが、不調・不落を考慮して、早い時期に契約希望）。出水期は、鎮西、ﾍﾟｶﾞｻｽ、たちかぜのうち2隻態勢を維持。</t>
  </si>
  <si>
    <t>契依:6.17  公告:6.24  入札:7.22</t>
    <rPh sb="9" eb="11">
      <t>コウコク</t>
    </rPh>
    <phoneticPr fontId="3"/>
  </si>
  <si>
    <t>JCI</t>
    <phoneticPr fontId="3"/>
  </si>
  <si>
    <t>H31. 9.27 ～ H31.12.19</t>
    <phoneticPr fontId="3"/>
  </si>
  <si>
    <t>ｃｍ</t>
    <phoneticPr fontId="3"/>
  </si>
  <si>
    <t>出水期は、鎮西、ﾍﾟｶﾞｻｽ、たちかぜのうち2隻態勢を維持。台風時期が終わった後、10月下旬～11月ﾄﾞｯｸを希望</t>
  </si>
  <si>
    <t>出水期は、鎮西、ﾍﾟｶﾞｻｽ、たちかぜのうち2隻態勢を維持。
改造は、期間が長いので、台風時期が終わった後のﾄﾞｯｸを希望</t>
    <phoneticPr fontId="3"/>
  </si>
  <si>
    <t>39GT</t>
    <phoneticPr fontId="3"/>
  </si>
  <si>
    <t>39GT</t>
    <phoneticPr fontId="3"/>
  </si>
  <si>
    <t>契依:8.21  公告:8.28  入札:9.27</t>
    <rPh sb="9" eb="11">
      <t>コウコク</t>
    </rPh>
    <rPh sb="18" eb="20">
      <t>ニュウサツ</t>
    </rPh>
    <phoneticPr fontId="3"/>
  </si>
  <si>
    <t>海燕</t>
    <phoneticPr fontId="3"/>
  </si>
  <si>
    <t>H31.10.11 ～ H32. 2.10</t>
    <phoneticPr fontId="3"/>
  </si>
  <si>
    <t>海燕</t>
    <phoneticPr fontId="3"/>
  </si>
  <si>
    <t>冬季風浪で測量の稼働率が落ちる12月から2月初旬までのﾄﾞｯｸを希望</t>
  </si>
  <si>
    <t>76GT</t>
    <phoneticPr fontId="3"/>
  </si>
  <si>
    <t>76GT</t>
    <phoneticPr fontId="3"/>
  </si>
  <si>
    <t>契依:8.7  公告:9.11  入札:10.11</t>
    <rPh sb="8" eb="10">
      <t>コウコク</t>
    </rPh>
    <phoneticPr fontId="3"/>
  </si>
  <si>
    <t>※  事務所での発注計画は想定です。実施にあたっては各事務所でスケジュール調整をお願いします。</t>
    <rPh sb="41" eb="42">
      <t>ネガ</t>
    </rPh>
    <phoneticPr fontId="3"/>
  </si>
  <si>
    <r>
      <rPr>
        <sz val="8"/>
        <color theme="1"/>
        <rFont val="ＭＳ Ｐゴシック"/>
        <family val="3"/>
        <charset val="128"/>
      </rPr>
      <t>　※ 左端欄外数字はドック期間中の日数で、</t>
    </r>
    <r>
      <rPr>
        <sz val="8"/>
        <color rgb="FF0070C0"/>
        <rFont val="ＭＳ Ｐゴシック"/>
        <family val="3"/>
        <charset val="128"/>
      </rPr>
      <t>青：総日数．　</t>
    </r>
    <r>
      <rPr>
        <sz val="8"/>
        <color rgb="FFFF0000"/>
        <rFont val="ＭＳ Ｐゴシック"/>
        <family val="3"/>
        <charset val="128"/>
      </rPr>
      <t>赤：営業日数．　</t>
    </r>
    <r>
      <rPr>
        <sz val="8"/>
        <color theme="1" tint="0.34998626667073579"/>
        <rFont val="ＭＳ Ｐゴシック"/>
        <family val="3"/>
        <charset val="128"/>
      </rPr>
      <t>ｸﾞﾚｰ：土日休日数</t>
    </r>
    <rPh sb="3" eb="5">
      <t>ヒダリハシ</t>
    </rPh>
    <rPh sb="5" eb="7">
      <t>ランガイ</t>
    </rPh>
    <rPh sb="7" eb="9">
      <t>スウジ</t>
    </rPh>
    <rPh sb="13" eb="16">
      <t>キカンチュウ</t>
    </rPh>
    <rPh sb="17" eb="19">
      <t>ニッスウ</t>
    </rPh>
    <rPh sb="21" eb="22">
      <t>アオ</t>
    </rPh>
    <rPh sb="23" eb="24">
      <t>ソウ</t>
    </rPh>
    <rPh sb="24" eb="26">
      <t>ニッスウ</t>
    </rPh>
    <rPh sb="28" eb="29">
      <t>アカ</t>
    </rPh>
    <rPh sb="30" eb="32">
      <t>エイギョウ</t>
    </rPh>
    <rPh sb="32" eb="34">
      <t>ニッスウ</t>
    </rPh>
    <rPh sb="41" eb="43">
      <t>ドニチ</t>
    </rPh>
    <rPh sb="43" eb="45">
      <t>キュウジツ</t>
    </rPh>
    <phoneticPr fontId="3"/>
  </si>
  <si>
    <t>平成２９年度</t>
    <rPh sb="0" eb="2">
      <t>ヘイセイ</t>
    </rPh>
    <rPh sb="4" eb="6">
      <t>ネンド</t>
    </rPh>
    <phoneticPr fontId="1"/>
  </si>
  <si>
    <t>平成２９年</t>
    <rPh sb="0" eb="2">
      <t>ヘイセイ</t>
    </rPh>
    <rPh sb="4" eb="5">
      <t>ネン</t>
    </rPh>
    <phoneticPr fontId="1"/>
  </si>
  <si>
    <t>5/11,5/12,7/15,7/16,7/17,8/13,8/17,8/24,8/26,9/8,9/9,9/10,10/1,10/2,10/13,10/28,11/26,12/3,12/4,12/11,12/17,1/9,1/12,1/13,1/18,1/19,1/20,1/26,2/15,2/16,2/17,2/25,3/9,3/11,3/14,3/24</t>
  </si>
  <si>
    <t>4/7、4/21、5/2、5/6、8/29、8/31、9/1、9/2、11/1、11/10、11/24、12/6、12/14、12/15、12/16、1/10、1/13、1/16、1/20、1/23、1/24、1/27、2/9、2/10、2/14、2/20、3/2、3/7、3/8、3/9、3/15、3/27、3/31</t>
  </si>
  <si>
    <t>平成29年度</t>
    <rPh sb="0" eb="2">
      <t>ヘイセイ</t>
    </rPh>
    <rPh sb="4" eb="6">
      <t>ネンド</t>
    </rPh>
    <phoneticPr fontId="1"/>
  </si>
  <si>
    <t>平成29年度</t>
    <rPh sb="0" eb="2">
      <t>ヘイセイ</t>
    </rPh>
    <rPh sb="4" eb="6">
      <t>ネンド</t>
    </rPh>
    <phoneticPr fontId="3"/>
  </si>
  <si>
    <t>11/10 1h</t>
    <phoneticPr fontId="1"/>
  </si>
  <si>
    <t>4/19、4/27、5/11、6/27、6/29、7/6、7/7、7/11、7/12、7/13、
7/14、7/18、7/19、7/21、7/24、7/25、9/19、12/6、12/26、1/16</t>
    <phoneticPr fontId="1"/>
  </si>
  <si>
    <t>7/7 1h、7/11 1h、7/12 1h、7/13 1h、
7/14 2h、7/18 1h、7/19 1h、7/24 1h、7/25 1h</t>
    <phoneticPr fontId="1"/>
  </si>
  <si>
    <t>7/8(土)、7/9(日)、7/17(月・祝)、7/22(土)、7/23(日)、9/18(月・祝)</t>
    <rPh sb="4" eb="5">
      <t>ド</t>
    </rPh>
    <rPh sb="11" eb="12">
      <t>ニチ</t>
    </rPh>
    <rPh sb="19" eb="20">
      <t>ゲツ</t>
    </rPh>
    <rPh sb="21" eb="22">
      <t>シュク</t>
    </rPh>
    <rPh sb="29" eb="30">
      <t>ド</t>
    </rPh>
    <rPh sb="37" eb="38">
      <t>ニチ</t>
    </rPh>
    <rPh sb="45" eb="46">
      <t>ゲツ</t>
    </rPh>
    <rPh sb="47" eb="48">
      <t>シュク</t>
    </rPh>
    <phoneticPr fontId="1"/>
  </si>
  <si>
    <t>4/3,4/6,4/10,4/17,7/4,9/15,12/12,12/25,12/27,1/9,
1/11,1/23,1/24,1/26,2/5,2/6,3/1,3/22</t>
    <phoneticPr fontId="1"/>
  </si>
  <si>
    <t>平成31年度　船舶修理予定に基づき算定。</t>
    <rPh sb="0" eb="2">
      <t>ヘイセイ</t>
    </rPh>
    <rPh sb="4" eb="6">
      <t>ネンド</t>
    </rPh>
    <rPh sb="7" eb="9">
      <t>センパク</t>
    </rPh>
    <rPh sb="9" eb="11">
      <t>シュウリ</t>
    </rPh>
    <rPh sb="11" eb="13">
      <t>ヨテイ</t>
    </rPh>
    <rPh sb="14" eb="15">
      <t>モト</t>
    </rPh>
    <rPh sb="17" eb="19">
      <t>サンテイ</t>
    </rPh>
    <phoneticPr fontId="3"/>
  </si>
  <si>
    <t>　　　　　（定期修理２４日(土日除く)のうちの１９日、入出渠２日含む）　</t>
    <phoneticPr fontId="1"/>
  </si>
  <si>
    <t>　　　　　（定期修理２４日(土日及び年末年始休暇除く)のうち５日）</t>
    <phoneticPr fontId="1"/>
  </si>
  <si>
    <t>平成31年度　船舶修理予定に基づき算定。（回航２日）</t>
    <rPh sb="0" eb="2">
      <t>ヘイセイ</t>
    </rPh>
    <rPh sb="4" eb="6">
      <t>ネンド</t>
    </rPh>
    <rPh sb="7" eb="9">
      <t>センパク</t>
    </rPh>
    <rPh sb="9" eb="11">
      <t>シュウリ</t>
    </rPh>
    <rPh sb="11" eb="13">
      <t>ヨテイ</t>
    </rPh>
    <rPh sb="14" eb="15">
      <t>モト</t>
    </rPh>
    <rPh sb="17" eb="19">
      <t>サンテイ</t>
    </rPh>
    <rPh sb="21" eb="23">
      <t>カイコウ</t>
    </rPh>
    <rPh sb="24" eb="25">
      <t>ニチ</t>
    </rPh>
    <phoneticPr fontId="3"/>
  </si>
  <si>
    <t>平成31年度　船舶修理予定に基づき算定。（海上試運転２日）</t>
    <rPh sb="0" eb="2">
      <t>ヘイセイ</t>
    </rPh>
    <rPh sb="4" eb="6">
      <t>ネンド</t>
    </rPh>
    <rPh sb="7" eb="9">
      <t>センパク</t>
    </rPh>
    <rPh sb="9" eb="11">
      <t>シュウリ</t>
    </rPh>
    <rPh sb="11" eb="13">
      <t>ヨテイ</t>
    </rPh>
    <rPh sb="14" eb="15">
      <t>モト</t>
    </rPh>
    <rPh sb="17" eb="19">
      <t>サンテイ</t>
    </rPh>
    <rPh sb="21" eb="23">
      <t>カイジョウ</t>
    </rPh>
    <rPh sb="23" eb="26">
      <t>シウンテン</t>
    </rPh>
    <rPh sb="27" eb="28">
      <t>ヒ</t>
    </rPh>
    <phoneticPr fontId="3"/>
  </si>
  <si>
    <t>～</t>
    <phoneticPr fontId="1"/>
  </si>
  <si>
    <t>(2時間30分)</t>
    <rPh sb="2" eb="4">
      <t>ジカン</t>
    </rPh>
    <rPh sb="6" eb="7">
      <t>フン</t>
    </rPh>
    <phoneticPr fontId="3"/>
  </si>
  <si>
    <t>(0時間30分)</t>
    <rPh sb="2" eb="4">
      <t>ジカン</t>
    </rPh>
    <rPh sb="6" eb="7">
      <t>フン</t>
    </rPh>
    <phoneticPr fontId="3"/>
  </si>
  <si>
    <t>給油・整備</t>
    <rPh sb="0" eb="2">
      <t>キュウユ</t>
    </rPh>
    <rPh sb="3" eb="5">
      <t>セイビ</t>
    </rPh>
    <phoneticPr fontId="3"/>
  </si>
  <si>
    <t>整備</t>
    <rPh sb="0" eb="2">
      <t>セイビ</t>
    </rPh>
    <phoneticPr fontId="1"/>
  </si>
  <si>
    <t>11/15 1h</t>
    <phoneticPr fontId="1"/>
  </si>
  <si>
    <t>4/9,4/10,4/11,4/12,4/19,4/23,4/24,4/26,5/10,5/17,
5/27,(ドック入り)8/30,9/2(ドック明け）11/18,11/19,
11/20,11/28,11/29,12/11,12/13,12/19,12/20,12/27,
1/9,1/10,1/21,2/18,3/7,3/20,3/26</t>
    <rPh sb="59" eb="60">
      <t>イ</t>
    </rPh>
    <rPh sb="74" eb="75">
      <t>ア</t>
    </rPh>
    <phoneticPr fontId="1"/>
  </si>
  <si>
    <t>5/12,6/2,6/3,6/4,7/3,7/9,7/10,8/1,8/8,8/11,9/24,10/6,10/10,10/14,10/22,10/27,12/22,12/25,1/6,1/9,1/19,1/22,2/5,2/9,2/12,2/27,3/18</t>
    <phoneticPr fontId="1"/>
  </si>
  <si>
    <t>　なお、定期修理の回航や船舶安全管理の避泊地への移動については、消費時間としては僅かであるので計上しない。</t>
    <rPh sb="4" eb="6">
      <t>テイキ</t>
    </rPh>
    <rPh sb="6" eb="8">
      <t>シュウリ</t>
    </rPh>
    <rPh sb="9" eb="11">
      <t>カイコウ</t>
    </rPh>
    <rPh sb="12" eb="14">
      <t>センパク</t>
    </rPh>
    <rPh sb="14" eb="16">
      <t>アンゼン</t>
    </rPh>
    <rPh sb="16" eb="18">
      <t>カンリ</t>
    </rPh>
    <rPh sb="19" eb="22">
      <t>ヒハクチ</t>
    </rPh>
    <rPh sb="24" eb="26">
      <t>イドウ</t>
    </rPh>
    <rPh sb="32" eb="34">
      <t>ショウヒ</t>
    </rPh>
    <rPh sb="34" eb="36">
      <t>ジカン</t>
    </rPh>
    <rPh sb="36" eb="37">
      <t>スウリョウ</t>
    </rPh>
    <rPh sb="40" eb="41">
      <t>ワズ</t>
    </rPh>
    <rPh sb="47" eb="49">
      <t>ケイジョウ</t>
    </rPh>
    <phoneticPr fontId="3"/>
  </si>
  <si>
    <t>7/11、7/12、12/13、3/13、3/21</t>
    <phoneticPr fontId="1"/>
  </si>
  <si>
    <t>7/8(土)1h 、7/9(日)0h、7/17(月・祝)0h、7/22(土)0h、7/23(日)1h、9/18(月・祝)1h,1/20(土)4h(日中訓練参加のため超勤時間で整理)</t>
    <rPh sb="14" eb="15">
      <t>ニチ</t>
    </rPh>
    <rPh sb="36" eb="37">
      <t>ド</t>
    </rPh>
    <rPh sb="68" eb="69">
      <t>ド</t>
    </rPh>
    <rPh sb="73" eb="75">
      <t>ニッチュウ</t>
    </rPh>
    <rPh sb="75" eb="77">
      <t>クンレン</t>
    </rPh>
    <rPh sb="77" eb="79">
      <t>サンカ</t>
    </rPh>
    <rPh sb="82" eb="84">
      <t>チョウキン</t>
    </rPh>
    <rPh sb="84" eb="86">
      <t>ジカン</t>
    </rPh>
    <rPh sb="87" eb="89">
      <t>セイリ</t>
    </rPh>
    <phoneticPr fontId="1"/>
  </si>
  <si>
    <t>諸経費</t>
    <rPh sb="0" eb="3">
      <t>ショケイヒ</t>
    </rPh>
    <phoneticPr fontId="1"/>
  </si>
  <si>
    <t>H31d概算</t>
    <rPh sb="4" eb="6">
      <t>ガイサン</t>
    </rPh>
    <phoneticPr fontId="1"/>
  </si>
  <si>
    <t>件名：平成３１年度関門航路監視等業務(鎮西）</t>
    <rPh sb="0" eb="2">
      <t>ケンメイ</t>
    </rPh>
    <rPh sb="3" eb="5">
      <t>ヘイセイ</t>
    </rPh>
    <rPh sb="7" eb="9">
      <t>ネンド</t>
    </rPh>
    <rPh sb="9" eb="11">
      <t>カンモン</t>
    </rPh>
    <rPh sb="11" eb="13">
      <t>コウロ</t>
    </rPh>
    <rPh sb="13" eb="16">
      <t>カンシトウ</t>
    </rPh>
    <rPh sb="16" eb="18">
      <t>ギョウム</t>
    </rPh>
    <rPh sb="19" eb="21">
      <t>チンゼイ</t>
    </rPh>
    <phoneticPr fontId="1"/>
  </si>
  <si>
    <t>（価格競争）</t>
    <rPh sb="1" eb="5">
      <t>カカクキョウソウ</t>
    </rPh>
    <phoneticPr fontId="1"/>
  </si>
  <si>
    <t>開札15:00</t>
    <rPh sb="0" eb="2">
      <t>カイサツ</t>
    </rPh>
    <phoneticPr fontId="1"/>
  </si>
  <si>
    <t>委員会</t>
    <rPh sb="0" eb="3">
      <t>イインカイ</t>
    </rPh>
    <phoneticPr fontId="1"/>
  </si>
  <si>
    <t>案件登録</t>
    <rPh sb="0" eb="2">
      <t>アンケン</t>
    </rPh>
    <rPh sb="2" eb="4">
      <t>トウロク</t>
    </rPh>
    <phoneticPr fontId="1"/>
  </si>
  <si>
    <t>事　　　項</t>
    <phoneticPr fontId="1"/>
  </si>
  <si>
    <t>金田　幸宏</t>
    <rPh sb="0" eb="2">
      <t>カネダ</t>
    </rPh>
    <rPh sb="3" eb="5">
      <t>ユキヒロ</t>
    </rPh>
    <phoneticPr fontId="1"/>
  </si>
  <si>
    <t>平成31年度関門航路監視等業務（鎮西）</t>
    <rPh sb="0" eb="2">
      <t>ヘイセイ</t>
    </rPh>
    <rPh sb="4" eb="6">
      <t>ネンド</t>
    </rPh>
    <rPh sb="6" eb="8">
      <t>カンモン</t>
    </rPh>
    <rPh sb="8" eb="10">
      <t>コウロ</t>
    </rPh>
    <rPh sb="10" eb="13">
      <t>カンシトウ</t>
    </rPh>
    <rPh sb="13" eb="15">
      <t>ギョウム</t>
    </rPh>
    <rPh sb="16" eb="18">
      <t>チンゼイ</t>
    </rPh>
    <phoneticPr fontId="3"/>
  </si>
  <si>
    <t>平成３１年　１月　８日</t>
    <rPh sb="0" eb="2">
      <t>ヘイセイ</t>
    </rPh>
    <rPh sb="4" eb="5">
      <t>ネン</t>
    </rPh>
    <rPh sb="7" eb="8">
      <t>ガツ</t>
    </rPh>
    <rPh sb="10" eb="11">
      <t>ニチ</t>
    </rPh>
    <phoneticPr fontId="1"/>
  </si>
  <si>
    <t>平成３１年　１月２４日</t>
    <rPh sb="0" eb="2">
      <t>ヘイセイ</t>
    </rPh>
    <rPh sb="4" eb="5">
      <t>トシ</t>
    </rPh>
    <rPh sb="7" eb="8">
      <t>ツキ</t>
    </rPh>
    <rPh sb="10" eb="11">
      <t>ヒ</t>
    </rPh>
    <phoneticPr fontId="1"/>
  </si>
  <si>
    <t>平成３１年　１月２８日</t>
    <rPh sb="0" eb="2">
      <t>ヘイセイ</t>
    </rPh>
    <rPh sb="4" eb="5">
      <t>トシ</t>
    </rPh>
    <rPh sb="7" eb="8">
      <t>ツキ</t>
    </rPh>
    <rPh sb="10" eb="11">
      <t>ヒ</t>
    </rPh>
    <phoneticPr fontId="1"/>
  </si>
  <si>
    <t>平成３１年　３月　７日</t>
    <rPh sb="0" eb="2">
      <t>ヘイセイ</t>
    </rPh>
    <rPh sb="4" eb="5">
      <t>トシ</t>
    </rPh>
    <rPh sb="7" eb="8">
      <t>ツキ</t>
    </rPh>
    <rPh sb="10" eb="11">
      <t>ヒ</t>
    </rPh>
    <phoneticPr fontId="1"/>
  </si>
  <si>
    <t>2時間45分</t>
    <rPh sb="1" eb="3">
      <t>ジカン</t>
    </rPh>
    <rPh sb="5" eb="6">
      <t>フン</t>
    </rPh>
    <phoneticPr fontId="3"/>
  </si>
  <si>
    <t>5時間　～　17時15分から20時00分までと、6時00分から8時30分までの合計5時間15分、切り捨てて5時間とした。</t>
    <rPh sb="1" eb="3">
      <t>ジカン</t>
    </rPh>
    <rPh sb="8" eb="9">
      <t>ジ</t>
    </rPh>
    <rPh sb="11" eb="12">
      <t>フン</t>
    </rPh>
    <rPh sb="16" eb="17">
      <t>ジ</t>
    </rPh>
    <rPh sb="19" eb="20">
      <t>フン</t>
    </rPh>
    <rPh sb="25" eb="26">
      <t>ジ</t>
    </rPh>
    <rPh sb="28" eb="29">
      <t>フン</t>
    </rPh>
    <rPh sb="32" eb="33">
      <t>ジ</t>
    </rPh>
    <rPh sb="35" eb="36">
      <t>フン</t>
    </rPh>
    <rPh sb="39" eb="41">
      <t>ゴウケイ</t>
    </rPh>
    <rPh sb="42" eb="44">
      <t>ジカン</t>
    </rPh>
    <rPh sb="46" eb="47">
      <t>フン</t>
    </rPh>
    <rPh sb="48" eb="49">
      <t>キ</t>
    </rPh>
    <rPh sb="50" eb="51">
      <t>ス</t>
    </rPh>
    <rPh sb="54" eb="56">
      <t>ジカン</t>
    </rPh>
    <phoneticPr fontId="3"/>
  </si>
  <si>
    <t>用　船　費　項　目</t>
    <rPh sb="0" eb="1">
      <t>ヨウ</t>
    </rPh>
    <rPh sb="2" eb="3">
      <t>フネ</t>
    </rPh>
    <rPh sb="4" eb="5">
      <t>ヒ</t>
    </rPh>
    <rPh sb="6" eb="7">
      <t>コウ</t>
    </rPh>
    <rPh sb="8" eb="9">
      <t>メ</t>
    </rPh>
    <phoneticPr fontId="1"/>
  </si>
  <si>
    <t>供用用船料</t>
    <rPh sb="0" eb="2">
      <t>キョウヨウ</t>
    </rPh>
    <rPh sb="2" eb="4">
      <t>ヨウセン</t>
    </rPh>
    <rPh sb="4" eb="5">
      <t>リョウ</t>
    </rPh>
    <phoneticPr fontId="1"/>
  </si>
  <si>
    <t>就役用船料</t>
    <rPh sb="0" eb="1">
      <t>シュウ</t>
    </rPh>
    <rPh sb="1" eb="2">
      <t>ヤク</t>
    </rPh>
    <rPh sb="2" eb="4">
      <t>ヨウセン</t>
    </rPh>
    <rPh sb="4" eb="5">
      <t>リョウ</t>
    </rPh>
    <phoneticPr fontId="1"/>
  </si>
  <si>
    <t>普通船員１</t>
    <rPh sb="0" eb="2">
      <t>フツウ</t>
    </rPh>
    <rPh sb="2" eb="4">
      <t>センイン</t>
    </rPh>
    <phoneticPr fontId="1"/>
  </si>
  <si>
    <t>高級船員１</t>
    <rPh sb="0" eb="2">
      <t>コウキュウ</t>
    </rPh>
    <rPh sb="2" eb="4">
      <t>センイン</t>
    </rPh>
    <phoneticPr fontId="1"/>
  </si>
  <si>
    <t>　時間外作業(125/100)</t>
    <rPh sb="1" eb="4">
      <t>ジカンガイ</t>
    </rPh>
    <rPh sb="4" eb="6">
      <t>サギョウ</t>
    </rPh>
    <phoneticPr fontId="1"/>
  </si>
  <si>
    <t>　時間外作業(150/100)</t>
    <rPh sb="1" eb="4">
      <t>ジカンガイ</t>
    </rPh>
    <rPh sb="4" eb="6">
      <t>サギョウ</t>
    </rPh>
    <phoneticPr fontId="1"/>
  </si>
  <si>
    <t>　時間外作業(135/100)</t>
    <rPh sb="1" eb="4">
      <t>ジカンガイ</t>
    </rPh>
    <rPh sb="4" eb="6">
      <t>サギョウ</t>
    </rPh>
    <phoneticPr fontId="1"/>
  </si>
  <si>
    <t>　時間外作業(160/100)</t>
    <rPh sb="1" eb="4">
      <t>ジカンガイ</t>
    </rPh>
    <rPh sb="4" eb="6">
      <t>サギョウ</t>
    </rPh>
    <phoneticPr fontId="1"/>
  </si>
  <si>
    <t>　１）上記の契約単価には取引に係る消費税及び地方消費税の相当額を含まない。</t>
    <phoneticPr fontId="1"/>
  </si>
  <si>
    <t>　　合格した各月の既履行分の数量を乗じて得た額の合計金額に、その取引に係る消費税及び地方</t>
    <phoneticPr fontId="1"/>
  </si>
  <si>
    <t>　　消費税の相当額を加算した金額（当該金額に１円未満の端数がある時は、その端数金額を切り</t>
    <phoneticPr fontId="1"/>
  </si>
  <si>
    <t>　　捨てた金額とする。）とする。</t>
    <phoneticPr fontId="1"/>
  </si>
  <si>
    <t>就役損料</t>
    <rPh sb="0" eb="2">
      <t>シュウエキ</t>
    </rPh>
    <rPh sb="2" eb="4">
      <t>ソンリョウ</t>
    </rPh>
    <phoneticPr fontId="1"/>
  </si>
  <si>
    <t>燃料費</t>
    <phoneticPr fontId="1"/>
  </si>
  <si>
    <t>供用損料</t>
    <rPh sb="0" eb="2">
      <t>キョウヨウ</t>
    </rPh>
    <rPh sb="2" eb="4">
      <t>ソンリョウ</t>
    </rPh>
    <phoneticPr fontId="1"/>
  </si>
  <si>
    <t>　２）用船契約書第１２条に基づき被用船者が用船者に請求できる金額は、上記の契約単価に検査に</t>
    <rPh sb="3" eb="5">
      <t>ヨウセン</t>
    </rPh>
    <rPh sb="17" eb="19">
      <t>ヨウセン</t>
    </rPh>
    <rPh sb="21" eb="23">
      <t>ヨウセン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</si>
</sst>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6" formatCode="&quot;¥&quot;#,##0;[Red]&quot;¥&quot;\-#,##0"/>
    <numFmt numFmtId="176" formatCode="[h]:mm"/>
    <numFmt numFmtId="177" formatCode="m&quot;月&quot;d&quot;日&quot;;@"/>
    <numFmt numFmtId="178" formatCode="aaa"/>
    <numFmt numFmtId="179" formatCode="#,##0_);[Red]\(#,##0\)"/>
    <numFmt numFmtId="180" formatCode="0.0_ "/>
    <numFmt numFmtId="181" formatCode="0.0"/>
    <numFmt numFmtId="182" formatCode="m/d"/>
    <numFmt numFmtId="183" formatCode="0.00_ "/>
    <numFmt numFmtId="184" formatCode="0.0000_ "/>
    <numFmt numFmtId="185" formatCode="0_ ;[Red]\-0\ "/>
    <numFmt numFmtId="186" formatCode="0_);[Red]\(0\)"/>
    <numFmt numFmtId="187" formatCode="0.00_);[Red]\(0.00\)"/>
    <numFmt numFmtId="188" formatCode="m&quot;月&quot;d&quot;日&quot;\(aaa\)"/>
    <numFmt numFmtId="189" formatCode="#,##0;\-#,##0;&quot;-&quot;"/>
    <numFmt numFmtId="190" formatCode="[$-411]ggge&quot;年&quot;m&quot;月&quot;d&quot;日&quot;;@"/>
    <numFmt numFmtId="191" formatCode="#,##0_ "/>
    <numFmt numFmtId="192" formatCode="m/d;@"/>
    <numFmt numFmtId="193" formatCode="\(0&quot;日&quot;\)"/>
  </numFmts>
  <fonts count="72">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Ｐゴシック"/>
      <family val="3"/>
      <charset val="128"/>
    </font>
    <font>
      <sz val="11"/>
      <color theme="1"/>
      <name val="ＭＳ 明朝"/>
      <family val="1"/>
      <charset val="128"/>
    </font>
    <font>
      <b/>
      <sz val="16"/>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16"/>
      <name val="ＭＳ Ｐ明朝"/>
      <family val="1"/>
      <charset val="128"/>
    </font>
    <font>
      <b/>
      <sz val="12"/>
      <name val="ＭＳ Ｐ明朝"/>
      <family val="1"/>
      <charset val="128"/>
    </font>
    <font>
      <sz val="9"/>
      <color theme="1"/>
      <name val="ＭＳ 明朝"/>
      <family val="1"/>
      <charset val="128"/>
    </font>
    <font>
      <sz val="11"/>
      <name val="ＭＳ Ｐゴシック"/>
      <family val="3"/>
      <charset val="128"/>
    </font>
    <font>
      <sz val="14"/>
      <color rgb="FF0070C0"/>
      <name val="ＭＳ Ｐゴシック"/>
      <family val="3"/>
      <charset val="128"/>
    </font>
    <font>
      <sz val="9"/>
      <name val="ＭＳ Ｐゴシック"/>
      <family val="3"/>
      <charset val="128"/>
    </font>
    <font>
      <sz val="9"/>
      <color rgb="FFFF0000"/>
      <name val="ＭＳ Ｐゴシック"/>
      <family val="3"/>
      <charset val="128"/>
    </font>
    <font>
      <sz val="9"/>
      <color indexed="12"/>
      <name val="ＭＳ Ｐゴシック"/>
      <family val="3"/>
      <charset val="128"/>
    </font>
    <font>
      <b/>
      <sz val="9"/>
      <color theme="1"/>
      <name val="ＭＳ Ｐゴシック"/>
      <family val="3"/>
      <charset val="128"/>
    </font>
    <font>
      <sz val="8"/>
      <name val="ＭＳ Ｐゴシック"/>
      <family val="3"/>
      <charset val="128"/>
    </font>
    <font>
      <sz val="8"/>
      <color theme="1"/>
      <name val="ＭＳ Ｐゴシック"/>
      <family val="3"/>
      <charset val="128"/>
    </font>
    <font>
      <sz val="9"/>
      <color theme="1"/>
      <name val="ＭＳ Ｐゴシック"/>
      <family val="3"/>
      <charset val="128"/>
    </font>
    <font>
      <sz val="9"/>
      <color indexed="10"/>
      <name val="ＭＳ Ｐゴシック"/>
      <family val="3"/>
      <charset val="128"/>
    </font>
    <font>
      <sz val="9"/>
      <color theme="6" tint="-0.499984740745262"/>
      <name val="ＭＳ Ｐゴシック"/>
      <family val="3"/>
      <charset val="128"/>
    </font>
    <font>
      <sz val="9"/>
      <color rgb="FF0000FF"/>
      <name val="ＭＳ Ｐゴシック"/>
      <family val="3"/>
      <charset val="128"/>
    </font>
    <font>
      <sz val="12"/>
      <name val="ＭＳ Ｐゴシック"/>
      <family val="3"/>
      <charset val="128"/>
    </font>
    <font>
      <b/>
      <sz val="11"/>
      <name val="ＭＳ Ｐゴシック"/>
      <family val="3"/>
      <charset val="128"/>
    </font>
    <font>
      <sz val="12"/>
      <color indexed="10"/>
      <name val="ＭＳ Ｐゴシック"/>
      <family val="3"/>
      <charset val="128"/>
    </font>
    <font>
      <sz val="11"/>
      <color indexed="10"/>
      <name val="ＭＳ Ｐゴシック"/>
      <family val="3"/>
      <charset val="128"/>
    </font>
    <font>
      <sz val="14"/>
      <name val="ＭＳ Ｐゴシック"/>
      <family val="3"/>
      <charset val="128"/>
    </font>
    <font>
      <sz val="14"/>
      <color theme="1"/>
      <name val="ＭＳ Ｐゴシック"/>
      <family val="2"/>
      <charset val="128"/>
      <scheme val="minor"/>
    </font>
    <font>
      <sz val="11"/>
      <color theme="1"/>
      <name val="ＭＳ Ｐゴシック"/>
      <family val="2"/>
      <charset val="128"/>
      <scheme val="minor"/>
    </font>
    <font>
      <sz val="9"/>
      <name val="ＭＳ 明朝"/>
      <family val="1"/>
      <charset val="128"/>
    </font>
    <font>
      <sz val="11"/>
      <name val="ＭＳ ゴシック"/>
      <family val="3"/>
      <charset val="128"/>
    </font>
    <font>
      <sz val="6"/>
      <name val="ＭＳ ゴシック"/>
      <family val="3"/>
      <charset val="128"/>
    </font>
    <font>
      <sz val="9"/>
      <name val="ＭＳ ゴシック"/>
      <family val="3"/>
      <charset val="128"/>
    </font>
    <font>
      <b/>
      <sz val="11"/>
      <color theme="1"/>
      <name val="ＭＳ Ｐゴシック"/>
      <family val="3"/>
      <charset val="128"/>
    </font>
    <font>
      <u/>
      <sz val="11"/>
      <color theme="1"/>
      <name val="ＭＳ Ｐゴシック"/>
      <family val="3"/>
      <charset val="128"/>
    </font>
    <font>
      <sz val="11"/>
      <color theme="1"/>
      <name val="ＭＳ Ｐゴシック"/>
      <family val="3"/>
      <charset val="128"/>
    </font>
    <font>
      <sz val="10"/>
      <color indexed="8"/>
      <name val="Arial"/>
      <family val="2"/>
    </font>
    <font>
      <b/>
      <sz val="12"/>
      <name val="Arial"/>
      <family val="2"/>
    </font>
    <font>
      <sz val="10"/>
      <name val="Arial"/>
      <family val="2"/>
    </font>
    <font>
      <sz val="11"/>
      <color theme="1"/>
      <name val="ＭＳ Ｐゴシック"/>
      <family val="3"/>
      <charset val="128"/>
      <scheme val="minor"/>
    </font>
    <font>
      <sz val="11"/>
      <name val="明朝"/>
      <family val="3"/>
      <charset val="128"/>
    </font>
    <font>
      <sz val="12"/>
      <name val="ＭＳ 明朝"/>
      <family val="1"/>
      <charset val="128"/>
    </font>
    <font>
      <sz val="6"/>
      <name val="ＭＳ Ｐ明朝"/>
      <family val="1"/>
      <charset val="128"/>
    </font>
    <font>
      <sz val="18"/>
      <name val="ＭＳ 明朝"/>
      <family val="1"/>
      <charset val="128"/>
    </font>
    <font>
      <sz val="10"/>
      <name val="ＭＳ 明朝"/>
      <family val="1"/>
      <charset val="128"/>
    </font>
    <font>
      <sz val="8"/>
      <name val="ＭＳ 明朝"/>
      <family val="1"/>
      <charset val="128"/>
    </font>
    <font>
      <sz val="6"/>
      <color theme="0" tint="-0.249977111117893"/>
      <name val="ＭＳ Ｐゴシック"/>
      <family val="3"/>
      <charset val="128"/>
    </font>
    <font>
      <sz val="9"/>
      <color rgb="FF0000CC"/>
      <name val="ＭＳ Ｐゴシック"/>
      <family val="3"/>
      <charset val="128"/>
    </font>
    <font>
      <sz val="9"/>
      <color rgb="FF00FFCC"/>
      <name val="ＭＳ Ｐゴシック"/>
      <family val="3"/>
      <charset val="128"/>
    </font>
    <font>
      <sz val="18"/>
      <color theme="1"/>
      <name val="ＭＳ Ｐゴシック"/>
      <family val="3"/>
      <charset val="128"/>
      <scheme val="minor"/>
    </font>
    <font>
      <sz val="11"/>
      <color indexed="8"/>
      <name val="ＭＳ Ｐゴシック"/>
      <family val="3"/>
      <charset val="128"/>
    </font>
    <font>
      <sz val="10"/>
      <color theme="1"/>
      <name val="ＭＳ Ｐゴシック"/>
      <family val="3"/>
      <charset val="128"/>
      <scheme val="minor"/>
    </font>
    <font>
      <sz val="6"/>
      <color theme="0" tint="-0.34998626667073579"/>
      <name val="ＭＳ Ｐゴシック"/>
      <family val="3"/>
      <charset val="128"/>
    </font>
    <font>
      <sz val="9"/>
      <color rgb="FF0070C0"/>
      <name val="ＭＳ ゴシック"/>
      <family val="3"/>
      <charset val="128"/>
    </font>
    <font>
      <sz val="10"/>
      <color rgb="FF0000CC"/>
      <name val="ＭＳ Ｐゴシック"/>
      <family val="3"/>
      <charset val="128"/>
    </font>
    <font>
      <sz val="8"/>
      <color rgb="FFFF0000"/>
      <name val="ＭＳ Ｐ明朝"/>
      <family val="1"/>
      <charset val="128"/>
    </font>
    <font>
      <sz val="6"/>
      <color theme="0" tint="-0.249977111117893"/>
      <name val="ＭＳ Ｐ明朝"/>
      <family val="1"/>
      <charset val="128"/>
    </font>
    <font>
      <sz val="9"/>
      <color rgb="FF0070C0"/>
      <name val="ＭＳ Ｐゴシック"/>
      <family val="3"/>
      <charset val="128"/>
    </font>
    <font>
      <sz val="8"/>
      <color theme="1"/>
      <name val="ＭＳ ゴシック"/>
      <family val="3"/>
      <charset val="128"/>
    </font>
    <font>
      <sz val="9"/>
      <color theme="1" tint="0.34998626667073579"/>
      <name val="ＭＳ Ｐゴシック"/>
      <family val="3"/>
      <charset val="128"/>
    </font>
    <font>
      <sz val="9"/>
      <color rgb="FF7030A0"/>
      <name val="ＭＳ Ｐゴシック"/>
      <family val="3"/>
      <charset val="128"/>
    </font>
    <font>
      <sz val="8"/>
      <color rgb="FF0000FF"/>
      <name val="ＭＳ Ｐゴシック"/>
      <family val="3"/>
      <charset val="128"/>
    </font>
    <font>
      <sz val="8"/>
      <color rgb="FF00B0F0"/>
      <name val="ＭＳ Ｐゴシック"/>
      <family val="3"/>
      <charset val="128"/>
    </font>
    <font>
      <sz val="7"/>
      <color rgb="FF0000FF"/>
      <name val="ＭＳ Ｐゴシック"/>
      <family val="3"/>
      <charset val="128"/>
    </font>
    <font>
      <sz val="8"/>
      <color theme="1" tint="0.34998626667073579"/>
      <name val="ＭＳ Ｐゴシック"/>
      <family val="3"/>
      <charset val="128"/>
    </font>
    <font>
      <sz val="8"/>
      <color rgb="FF0070C0"/>
      <name val="ＭＳ Ｐゴシック"/>
      <family val="3"/>
      <charset val="128"/>
    </font>
    <font>
      <sz val="8"/>
      <color rgb="FFFF0000"/>
      <name val="ＭＳ Ｐゴシック"/>
      <family val="3"/>
      <charset val="128"/>
    </font>
    <font>
      <sz val="14"/>
      <color theme="1"/>
      <name val="ＭＳ Ｐゴシック"/>
      <family val="3"/>
      <charset val="128"/>
      <scheme val="minor"/>
    </font>
    <font>
      <sz val="14"/>
      <name val="ＭＳ 明朝"/>
      <family val="1"/>
      <charset val="128"/>
    </font>
    <font>
      <sz val="16"/>
      <name val="ＭＳ 明朝"/>
      <family val="1"/>
      <charset val="128"/>
    </font>
  </fonts>
  <fills count="14">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rgb="FF00B050"/>
        <bgColor indexed="64"/>
      </patternFill>
    </fill>
    <fill>
      <patternFill patternType="solid">
        <fgColor rgb="FFFFC000"/>
        <bgColor indexed="64"/>
      </patternFill>
    </fill>
    <fill>
      <patternFill patternType="solid">
        <fgColor rgb="FF74CFF8"/>
        <bgColor indexed="64"/>
      </patternFill>
    </fill>
    <fill>
      <patternFill patternType="solid">
        <fgColor rgb="FF66CCFF"/>
        <bgColor indexed="64"/>
      </patternFill>
    </fill>
    <fill>
      <patternFill patternType="solid">
        <fgColor indexed="44"/>
        <bgColor indexed="64"/>
      </patternFill>
    </fill>
    <fill>
      <patternFill patternType="solid">
        <fgColor theme="4" tint="0.79998168889431442"/>
        <bgColor indexed="64"/>
      </patternFill>
    </fill>
    <fill>
      <patternFill patternType="solid">
        <fgColor theme="0"/>
        <bgColor indexed="64"/>
      </patternFill>
    </fill>
  </fills>
  <borders count="1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dotted">
        <color indexed="64"/>
      </right>
      <top style="thin">
        <color indexed="64"/>
      </top>
      <bottom/>
      <diagonal/>
    </border>
    <border>
      <left style="dotted">
        <color indexed="64"/>
      </left>
      <right/>
      <top style="thin">
        <color indexed="64"/>
      </top>
      <bottom/>
      <diagonal/>
    </border>
    <border>
      <left style="double">
        <color indexed="64"/>
      </left>
      <right style="dotted">
        <color indexed="64"/>
      </right>
      <top style="thin">
        <color indexed="64"/>
      </top>
      <bottom/>
      <diagonal/>
    </border>
    <border>
      <left style="dotted">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dotted">
        <color indexed="64"/>
      </left>
      <right/>
      <top/>
      <bottom/>
      <diagonal/>
    </border>
    <border>
      <left style="double">
        <color indexed="64"/>
      </left>
      <right style="dotted">
        <color indexed="64"/>
      </right>
      <top/>
      <bottom/>
      <diagonal/>
    </border>
    <border>
      <left style="dotted">
        <color indexed="64"/>
      </left>
      <right style="double">
        <color indexed="64"/>
      </right>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double">
        <color indexed="64"/>
      </left>
      <right style="dotted">
        <color indexed="64"/>
      </right>
      <top/>
      <bottom style="thin">
        <color indexed="64"/>
      </bottom>
      <diagonal/>
    </border>
    <border>
      <left style="dotted">
        <color indexed="64"/>
      </left>
      <right style="double">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uble">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ouble">
        <color indexed="64"/>
      </left>
      <right/>
      <top/>
      <bottom/>
      <diagonal/>
    </border>
    <border>
      <left/>
      <right style="double">
        <color indexed="64"/>
      </right>
      <top/>
      <bottom/>
      <diagonal/>
    </border>
    <border>
      <left style="hair">
        <color indexed="64"/>
      </left>
      <right style="hair">
        <color indexed="64"/>
      </right>
      <top/>
      <bottom style="thin">
        <color indexed="64"/>
      </bottom>
      <diagonal/>
    </border>
    <border>
      <left style="medium">
        <color indexed="64"/>
      </left>
      <right/>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ashed">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uble">
        <color indexed="64"/>
      </left>
      <right style="dotted">
        <color indexed="64"/>
      </right>
      <top style="medium">
        <color indexed="64"/>
      </top>
      <bottom style="medium">
        <color indexed="64"/>
      </bottom>
      <diagonal/>
    </border>
    <border>
      <left style="dotted">
        <color indexed="64"/>
      </left>
      <right style="double">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dotted">
        <color indexed="64"/>
      </top>
      <bottom/>
      <diagonal/>
    </border>
    <border>
      <left style="dotted">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medium">
        <color rgb="FFFF0000"/>
      </left>
      <right style="thin">
        <color indexed="64"/>
      </right>
      <top/>
      <bottom style="medium">
        <color rgb="FFFF0000"/>
      </bottom>
      <diagonal/>
    </border>
    <border>
      <left style="thin">
        <color indexed="64"/>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s>
  <cellStyleXfs count="19">
    <xf numFmtId="0" fontId="0" fillId="0" borderId="0">
      <alignment vertical="center"/>
    </xf>
    <xf numFmtId="0" fontId="12" fillId="0" borderId="0"/>
    <xf numFmtId="0" fontId="12" fillId="0" borderId="0"/>
    <xf numFmtId="0" fontId="12" fillId="0" borderId="0">
      <alignment vertical="center"/>
    </xf>
    <xf numFmtId="38" fontId="30" fillId="0" borderId="0" applyFont="0" applyFill="0" applyBorder="0" applyAlignment="0" applyProtection="0">
      <alignment vertical="center"/>
    </xf>
    <xf numFmtId="0" fontId="32" fillId="0" borderId="0"/>
    <xf numFmtId="189" fontId="38" fillId="0" borderId="0" applyFill="0" applyBorder="0" applyAlignment="0"/>
    <xf numFmtId="0" fontId="39" fillId="0" borderId="90" applyNumberFormat="0" applyAlignment="0" applyProtection="0">
      <alignment horizontal="left" vertical="center"/>
    </xf>
    <xf numFmtId="0" fontId="39" fillId="0" borderId="10">
      <alignment horizontal="left" vertical="center"/>
    </xf>
    <xf numFmtId="0" fontId="40" fillId="0" borderId="0"/>
    <xf numFmtId="40" fontId="12" fillId="0" borderId="0" applyFont="0" applyFill="0" applyBorder="0" applyAlignment="0" applyProtection="0"/>
    <xf numFmtId="38" fontId="12" fillId="0" borderId="0" applyFont="0" applyFill="0" applyBorder="0" applyAlignment="0" applyProtection="0"/>
    <xf numFmtId="38" fontId="41" fillId="0" borderId="0" applyFont="0" applyFill="0" applyBorder="0" applyAlignment="0" applyProtection="0">
      <alignment vertical="center"/>
    </xf>
    <xf numFmtId="38" fontId="41" fillId="0" borderId="0" applyFont="0" applyFill="0" applyBorder="0" applyAlignment="0" applyProtection="0">
      <alignment vertical="center"/>
    </xf>
    <xf numFmtId="0" fontId="42" fillId="0" borderId="0"/>
    <xf numFmtId="0" fontId="6" fillId="0" borderId="0"/>
    <xf numFmtId="0" fontId="41" fillId="0" borderId="0">
      <alignment vertical="center"/>
    </xf>
    <xf numFmtId="6" fontId="12" fillId="0" borderId="0" applyFont="0" applyFill="0" applyBorder="0" applyAlignment="0" applyProtection="0"/>
    <xf numFmtId="9" fontId="30" fillId="0" borderId="0" applyFont="0" applyFill="0" applyBorder="0" applyAlignment="0" applyProtection="0">
      <alignment vertical="center"/>
    </xf>
  </cellStyleXfs>
  <cellXfs count="1174">
    <xf numFmtId="0" fontId="0" fillId="0" borderId="0" xfId="0">
      <alignment vertical="center"/>
    </xf>
    <xf numFmtId="0" fontId="2" fillId="0" borderId="0" xfId="0" applyFont="1" applyBorder="1" applyAlignment="1">
      <alignment vertical="center"/>
    </xf>
    <xf numFmtId="0" fontId="2" fillId="0" borderId="0" xfId="0" applyFont="1" applyAlignment="1">
      <alignment vertical="center"/>
    </xf>
    <xf numFmtId="0" fontId="4" fillId="0" borderId="0" xfId="0" applyFo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0" xfId="0" applyFont="1" applyBorder="1">
      <alignment vertical="center"/>
    </xf>
    <xf numFmtId="0" fontId="2" fillId="0" borderId="7" xfId="0" applyFont="1" applyBorder="1" applyAlignment="1">
      <alignment horizontal="center" vertical="center"/>
    </xf>
    <xf numFmtId="0" fontId="4" fillId="0" borderId="10" xfId="0" applyFont="1" applyBorder="1">
      <alignment vertical="center"/>
    </xf>
    <xf numFmtId="0" fontId="4" fillId="0" borderId="11" xfId="0" applyFont="1" applyBorder="1">
      <alignment vertical="center"/>
    </xf>
    <xf numFmtId="0" fontId="4" fillId="0" borderId="9"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vertical="center" shrinkToFit="1"/>
    </xf>
    <xf numFmtId="0" fontId="4" fillId="0" borderId="0" xfId="0" applyFont="1" applyAlignment="1">
      <alignment vertical="center"/>
    </xf>
    <xf numFmtId="0" fontId="5" fillId="0" borderId="0" xfId="0" applyFont="1" applyFill="1" applyAlignment="1">
      <alignment horizontal="left" vertical="center"/>
    </xf>
    <xf numFmtId="0" fontId="6" fillId="0" borderId="0" xfId="0" applyFont="1" applyFill="1" applyAlignment="1">
      <alignment vertical="center" wrapText="1"/>
    </xf>
    <xf numFmtId="176" fontId="6" fillId="0" borderId="26" xfId="0" applyNumberFormat="1" applyFont="1" applyFill="1" applyBorder="1" applyAlignment="1">
      <alignment horizontal="center" vertical="center" wrapText="1" shrinkToFit="1"/>
    </xf>
    <xf numFmtId="176" fontId="6" fillId="0" borderId="32" xfId="0" applyNumberFormat="1" applyFont="1" applyFill="1" applyBorder="1" applyAlignment="1">
      <alignment horizontal="center" vertical="center" wrapText="1" shrinkToFit="1"/>
    </xf>
    <xf numFmtId="0" fontId="6" fillId="0" borderId="13" xfId="0" applyFont="1" applyFill="1" applyBorder="1" applyAlignment="1">
      <alignment vertical="center" shrinkToFit="1"/>
    </xf>
    <xf numFmtId="177" fontId="6" fillId="0" borderId="13" xfId="0" applyNumberFormat="1" applyFont="1" applyFill="1" applyBorder="1" applyAlignment="1">
      <alignment horizontal="left" vertical="center" shrinkToFit="1"/>
    </xf>
    <xf numFmtId="178" fontId="6" fillId="0" borderId="13" xfId="0" applyNumberFormat="1" applyFont="1" applyFill="1" applyBorder="1" applyAlignment="1">
      <alignment horizontal="center" vertical="center"/>
    </xf>
    <xf numFmtId="0" fontId="6" fillId="0" borderId="45" xfId="0" applyFont="1" applyFill="1" applyBorder="1" applyAlignment="1">
      <alignment horizontal="center" vertical="center"/>
    </xf>
    <xf numFmtId="0" fontId="6" fillId="0" borderId="38" xfId="0" applyFont="1" applyFill="1" applyBorder="1" applyAlignment="1">
      <alignment horizontal="center" vertical="center"/>
    </xf>
    <xf numFmtId="176" fontId="6" fillId="0" borderId="39" xfId="0" applyNumberFormat="1" applyFont="1" applyFill="1" applyBorder="1" applyAlignment="1">
      <alignment horizontal="center" vertical="center"/>
    </xf>
    <xf numFmtId="176" fontId="6" fillId="0" borderId="40" xfId="0" applyNumberFormat="1" applyFont="1" applyFill="1" applyBorder="1">
      <alignment vertical="center"/>
    </xf>
    <xf numFmtId="0" fontId="6" fillId="0" borderId="41" xfId="0" applyFont="1" applyFill="1" applyBorder="1" applyAlignment="1">
      <alignment horizontal="center" vertical="center"/>
    </xf>
    <xf numFmtId="176" fontId="6" fillId="0" borderId="39" xfId="0" applyNumberFormat="1" applyFont="1" applyFill="1" applyBorder="1">
      <alignment vertical="center"/>
    </xf>
    <xf numFmtId="176" fontId="6" fillId="0" borderId="40" xfId="0" applyNumberFormat="1" applyFont="1" applyFill="1" applyBorder="1" applyAlignment="1">
      <alignment horizontal="center" vertical="center"/>
    </xf>
    <xf numFmtId="0" fontId="6" fillId="0" borderId="40"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50"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39" xfId="0" applyFont="1" applyFill="1" applyBorder="1" applyAlignment="1">
      <alignment horizontal="center" vertical="center"/>
    </xf>
    <xf numFmtId="176" fontId="6" fillId="0" borderId="48" xfId="0" applyNumberFormat="1" applyFont="1" applyFill="1" applyBorder="1">
      <alignment vertical="center"/>
    </xf>
    <xf numFmtId="0" fontId="6" fillId="0" borderId="0" xfId="0" applyFont="1" applyFill="1">
      <alignment vertical="center"/>
    </xf>
    <xf numFmtId="176" fontId="6" fillId="0" borderId="49" xfId="0" applyNumberFormat="1" applyFont="1" applyFill="1" applyBorder="1" applyAlignment="1">
      <alignment horizontal="center" vertical="center"/>
    </xf>
    <xf numFmtId="0" fontId="6" fillId="0" borderId="17" xfId="0" applyFont="1" applyFill="1" applyBorder="1" applyAlignment="1">
      <alignment horizontal="center" vertical="center"/>
    </xf>
    <xf numFmtId="176" fontId="6" fillId="0" borderId="46" xfId="0" applyNumberFormat="1" applyFont="1" applyFill="1" applyBorder="1" applyAlignment="1">
      <alignment horizontal="center" vertical="center"/>
    </xf>
    <xf numFmtId="176" fontId="6" fillId="0" borderId="50" xfId="0" applyNumberFormat="1" applyFont="1" applyFill="1" applyBorder="1" applyAlignment="1">
      <alignment horizontal="center" vertical="center"/>
    </xf>
    <xf numFmtId="176" fontId="6" fillId="0" borderId="14" xfId="0" applyNumberFormat="1" applyFont="1" applyFill="1" applyBorder="1" applyAlignment="1">
      <alignment horizontal="center" vertical="center"/>
    </xf>
    <xf numFmtId="20" fontId="6" fillId="0" borderId="40" xfId="0" applyNumberFormat="1" applyFont="1" applyFill="1" applyBorder="1" applyAlignment="1">
      <alignment horizontal="center" vertical="center"/>
    </xf>
    <xf numFmtId="20" fontId="6" fillId="0" borderId="50" xfId="0" applyNumberFormat="1" applyFont="1" applyFill="1" applyBorder="1" applyAlignment="1">
      <alignment horizontal="center" vertical="center"/>
    </xf>
    <xf numFmtId="20" fontId="6" fillId="0" borderId="10" xfId="0" applyNumberFormat="1" applyFont="1" applyFill="1" applyBorder="1" applyAlignment="1">
      <alignment horizontal="center" vertical="center"/>
    </xf>
    <xf numFmtId="20" fontId="6" fillId="0" borderId="14" xfId="0" applyNumberFormat="1" applyFont="1" applyFill="1" applyBorder="1" applyAlignment="1">
      <alignment horizontal="center" vertical="center"/>
    </xf>
    <xf numFmtId="20" fontId="6" fillId="0" borderId="46" xfId="0" applyNumberFormat="1" applyFont="1" applyFill="1" applyBorder="1" applyAlignment="1">
      <alignment horizontal="center" vertical="center"/>
    </xf>
    <xf numFmtId="20" fontId="6" fillId="0" borderId="39" xfId="0" applyNumberFormat="1" applyFont="1" applyFill="1" applyBorder="1" applyAlignment="1">
      <alignment horizontal="center" vertical="center"/>
    </xf>
    <xf numFmtId="20" fontId="6" fillId="0" borderId="40" xfId="0" applyNumberFormat="1" applyFont="1" applyFill="1" applyBorder="1" applyAlignment="1">
      <alignment horizontal="center" vertical="center" shrinkToFit="1"/>
    </xf>
    <xf numFmtId="20" fontId="6" fillId="0" borderId="46" xfId="0" applyNumberFormat="1" applyFont="1" applyFill="1" applyBorder="1" applyAlignment="1">
      <alignment horizontal="center" vertical="center" shrinkToFit="1"/>
    </xf>
    <xf numFmtId="21" fontId="6" fillId="0" borderId="40" xfId="0" applyNumberFormat="1" applyFont="1" applyFill="1" applyBorder="1" applyAlignment="1">
      <alignment horizontal="center" vertical="center" shrinkToFit="1"/>
    </xf>
    <xf numFmtId="21" fontId="6" fillId="0" borderId="10" xfId="0" applyNumberFormat="1" applyFont="1" applyFill="1" applyBorder="1" applyAlignment="1">
      <alignment horizontal="center" vertical="center" shrinkToFit="1"/>
    </xf>
    <xf numFmtId="21" fontId="6" fillId="0" borderId="46" xfId="0" applyNumberFormat="1" applyFont="1" applyFill="1" applyBorder="1" applyAlignment="1">
      <alignment horizontal="center" vertical="center" shrinkToFit="1"/>
    </xf>
    <xf numFmtId="21" fontId="6" fillId="0" borderId="40" xfId="0" applyNumberFormat="1" applyFont="1" applyFill="1" applyBorder="1" applyAlignment="1">
      <alignment horizontal="center" vertical="center"/>
    </xf>
    <xf numFmtId="21" fontId="6" fillId="0" borderId="14" xfId="0" applyNumberFormat="1" applyFont="1" applyFill="1" applyBorder="1" applyAlignment="1">
      <alignment horizontal="center" vertical="center"/>
    </xf>
    <xf numFmtId="0" fontId="6" fillId="0" borderId="51" xfId="0" applyFont="1" applyFill="1" applyBorder="1" applyAlignment="1">
      <alignment horizontal="center" vertical="center"/>
    </xf>
    <xf numFmtId="179" fontId="6" fillId="0" borderId="9" xfId="0" applyNumberFormat="1" applyFont="1" applyFill="1" applyBorder="1" applyAlignment="1">
      <alignment vertical="center" shrinkToFit="1"/>
    </xf>
    <xf numFmtId="176" fontId="6" fillId="0" borderId="40" xfId="0" applyNumberFormat="1" applyFont="1" applyFill="1" applyBorder="1" applyAlignment="1">
      <alignment vertical="center" shrinkToFit="1"/>
    </xf>
    <xf numFmtId="0" fontId="6" fillId="0" borderId="0" xfId="0" applyFont="1" applyFill="1" applyAlignment="1">
      <alignment vertical="center" shrinkToFit="1"/>
    </xf>
    <xf numFmtId="0" fontId="6" fillId="0" borderId="0" xfId="0" applyFont="1" applyFill="1"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6" fillId="0" borderId="9" xfId="0" applyFont="1" applyFill="1" applyBorder="1" applyAlignment="1">
      <alignment horizontal="center" vertical="center"/>
    </xf>
    <xf numFmtId="0" fontId="6" fillId="0" borderId="0" xfId="0" applyFont="1" applyFill="1" applyAlignment="1">
      <alignment horizontal="left" vertical="center" shrinkToFit="1"/>
    </xf>
    <xf numFmtId="0" fontId="6" fillId="0" borderId="0" xfId="0" applyFont="1" applyFill="1" applyAlignment="1">
      <alignment horizontal="left" vertical="center"/>
    </xf>
    <xf numFmtId="176" fontId="6" fillId="0" borderId="0" xfId="0" applyNumberFormat="1" applyFont="1" applyFill="1" applyAlignment="1">
      <alignment horizontal="left" vertical="center"/>
    </xf>
    <xf numFmtId="176" fontId="6" fillId="0" borderId="0" xfId="0" applyNumberFormat="1" applyFont="1" applyFill="1" applyAlignment="1">
      <alignment vertical="center" shrinkToFit="1"/>
    </xf>
    <xf numFmtId="176" fontId="6" fillId="0" borderId="0" xfId="0" applyNumberFormat="1" applyFont="1" applyFill="1">
      <alignment vertical="center"/>
    </xf>
    <xf numFmtId="0" fontId="6" fillId="0" borderId="7"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56" fontId="6" fillId="0" borderId="6" xfId="0" applyNumberFormat="1" applyFont="1" applyFill="1" applyBorder="1" applyAlignment="1">
      <alignment horizontal="center" vertical="center" shrinkToFit="1"/>
    </xf>
    <xf numFmtId="56" fontId="6" fillId="0" borderId="7" xfId="0" applyNumberFormat="1" applyFont="1" applyFill="1" applyBorder="1" applyAlignment="1">
      <alignment horizontal="center" vertical="center" shrinkToFit="1"/>
    </xf>
    <xf numFmtId="56" fontId="6" fillId="0" borderId="8" xfId="0" applyNumberFormat="1" applyFont="1" applyFill="1" applyBorder="1" applyAlignment="1">
      <alignment horizontal="center" vertical="center" shrinkToFit="1"/>
    </xf>
    <xf numFmtId="0" fontId="6" fillId="0" borderId="27" xfId="0" applyFont="1" applyFill="1" applyBorder="1" applyAlignment="1">
      <alignment horizontal="center" vertical="center" shrinkToFit="1"/>
    </xf>
    <xf numFmtId="56" fontId="6" fillId="0" borderId="33" xfId="0" applyNumberFormat="1" applyFont="1" applyFill="1" applyBorder="1" applyAlignment="1">
      <alignment horizontal="center" vertical="center" shrinkToFit="1"/>
    </xf>
    <xf numFmtId="176" fontId="7" fillId="0" borderId="35" xfId="0" applyNumberFormat="1" applyFont="1" applyFill="1" applyBorder="1" applyAlignment="1">
      <alignment horizontal="center" vertical="center" wrapText="1" shrinkToFit="1"/>
    </xf>
    <xf numFmtId="176" fontId="7" fillId="0" borderId="37" xfId="0" applyNumberFormat="1" applyFont="1" applyFill="1" applyBorder="1" applyAlignment="1">
      <alignment horizontal="center" vertical="center" wrapText="1" shrinkToFit="1"/>
    </xf>
    <xf numFmtId="56" fontId="7" fillId="0" borderId="42" xfId="0" applyNumberFormat="1" applyFont="1" applyFill="1" applyBorder="1" applyAlignment="1">
      <alignment horizontal="center" vertical="center" wrapText="1" shrinkToFit="1"/>
    </xf>
    <xf numFmtId="176" fontId="7" fillId="0" borderId="43" xfId="0" applyNumberFormat="1" applyFont="1" applyFill="1" applyBorder="1" applyAlignment="1">
      <alignment horizontal="center" vertical="center" wrapText="1" shrinkToFit="1"/>
    </xf>
    <xf numFmtId="56" fontId="7" fillId="0" borderId="44" xfId="0" applyNumberFormat="1" applyFont="1" applyFill="1" applyBorder="1" applyAlignment="1">
      <alignment horizontal="center" vertical="center" wrapText="1" shrinkToFit="1"/>
    </xf>
    <xf numFmtId="179" fontId="6" fillId="0" borderId="10" xfId="0" applyNumberFormat="1" applyFont="1" applyFill="1" applyBorder="1" applyAlignment="1">
      <alignment horizontal="left" vertical="center" shrinkToFit="1"/>
    </xf>
    <xf numFmtId="179" fontId="6" fillId="0" borderId="11" xfId="0" applyNumberFormat="1" applyFont="1" applyFill="1" applyBorder="1">
      <alignment vertical="center"/>
    </xf>
    <xf numFmtId="179" fontId="6" fillId="0" borderId="15" xfId="0" applyNumberFormat="1" applyFont="1" applyFill="1" applyBorder="1" applyAlignment="1">
      <alignment horizontal="center" vertical="center" shrinkToFit="1"/>
    </xf>
    <xf numFmtId="179" fontId="6" fillId="0" borderId="0" xfId="0" applyNumberFormat="1" applyFont="1" applyFill="1">
      <alignment vertical="center"/>
    </xf>
    <xf numFmtId="176" fontId="6" fillId="0" borderId="40" xfId="0" applyNumberFormat="1" applyFont="1" applyFill="1" applyBorder="1" applyAlignment="1">
      <alignment horizontal="center" vertical="center" shrinkToFit="1"/>
    </xf>
    <xf numFmtId="0" fontId="10" fillId="0" borderId="0" xfId="0" applyFont="1" applyFill="1">
      <alignment vertical="center"/>
    </xf>
    <xf numFmtId="177" fontId="6" fillId="0" borderId="0" xfId="0" applyNumberFormat="1" applyFont="1" applyFill="1" applyAlignment="1">
      <alignment horizontal="left" vertical="center" shrinkToFi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1" fillId="0" borderId="0" xfId="0" applyFont="1" applyBorder="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0" xfId="0" applyFont="1" applyBorder="1" applyAlignment="1">
      <alignment vertical="top"/>
    </xf>
    <xf numFmtId="0" fontId="0" fillId="0" borderId="0" xfId="0"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14" fillId="0" borderId="0" xfId="3" applyFont="1">
      <alignment vertical="center"/>
    </xf>
    <xf numFmtId="0" fontId="14" fillId="0" borderId="0" xfId="3" applyFont="1" applyBorder="1">
      <alignment vertical="center"/>
    </xf>
    <xf numFmtId="0" fontId="14" fillId="0" borderId="7" xfId="3" applyFont="1" applyBorder="1">
      <alignment vertical="center"/>
    </xf>
    <xf numFmtId="0" fontId="14" fillId="0" borderId="4" xfId="3" applyFont="1" applyBorder="1">
      <alignment vertical="center"/>
    </xf>
    <xf numFmtId="0" fontId="14" fillId="0" borderId="58" xfId="3" applyFont="1" applyBorder="1">
      <alignment vertical="center"/>
    </xf>
    <xf numFmtId="0" fontId="14" fillId="0" borderId="2" xfId="3" applyFont="1" applyBorder="1">
      <alignment vertical="center"/>
    </xf>
    <xf numFmtId="0" fontId="14" fillId="0" borderId="3" xfId="3" applyFont="1" applyBorder="1">
      <alignment vertical="center"/>
    </xf>
    <xf numFmtId="0" fontId="14" fillId="0" borderId="54" xfId="3" applyFont="1" applyBorder="1">
      <alignment vertical="center"/>
    </xf>
    <xf numFmtId="0" fontId="14" fillId="0" borderId="5" xfId="3" applyFont="1" applyBorder="1">
      <alignment vertical="center"/>
    </xf>
    <xf numFmtId="0" fontId="14" fillId="0" borderId="57" xfId="3" applyFont="1" applyBorder="1" applyAlignment="1">
      <alignment vertical="center" wrapText="1"/>
    </xf>
    <xf numFmtId="0" fontId="14" fillId="0" borderId="54" xfId="3" applyFont="1" applyBorder="1" applyAlignment="1">
      <alignment vertical="center" wrapText="1"/>
    </xf>
    <xf numFmtId="0" fontId="14" fillId="0" borderId="0" xfId="3" applyFont="1" applyBorder="1" applyAlignment="1">
      <alignment vertical="center" wrapText="1"/>
    </xf>
    <xf numFmtId="0" fontId="14" fillId="0" borderId="0" xfId="3" applyFont="1" applyBorder="1" applyAlignment="1">
      <alignment vertical="center"/>
    </xf>
    <xf numFmtId="0" fontId="14" fillId="0" borderId="0" xfId="3" applyFont="1" applyBorder="1" applyAlignment="1">
      <alignment horizontal="center" vertical="center"/>
    </xf>
    <xf numFmtId="0" fontId="14" fillId="0" borderId="0" xfId="3" applyFont="1" applyBorder="1" applyAlignment="1">
      <alignment vertical="center" shrinkToFit="1"/>
    </xf>
    <xf numFmtId="0" fontId="14" fillId="0" borderId="0" xfId="3" applyFont="1" applyBorder="1" applyAlignment="1">
      <alignment horizontal="center" vertical="center" shrinkToFit="1"/>
    </xf>
    <xf numFmtId="0" fontId="14" fillId="0" borderId="57" xfId="3" applyFont="1" applyBorder="1" applyAlignment="1">
      <alignment vertical="center"/>
    </xf>
    <xf numFmtId="0" fontId="14" fillId="0" borderId="4" xfId="3" applyFont="1" applyBorder="1" applyAlignment="1">
      <alignment vertical="center"/>
    </xf>
    <xf numFmtId="0" fontId="14" fillId="0" borderId="0" xfId="3" applyFont="1" applyBorder="1" applyAlignment="1">
      <alignment horizontal="center" vertical="center" textRotation="255" shrinkToFit="1"/>
    </xf>
    <xf numFmtId="0" fontId="14" fillId="0" borderId="0" xfId="3" applyFont="1" applyBorder="1" applyAlignment="1">
      <alignment vertical="center" textRotation="255" shrinkToFit="1"/>
    </xf>
    <xf numFmtId="0" fontId="14" fillId="0" borderId="54" xfId="3" applyFont="1" applyBorder="1" applyAlignment="1">
      <alignment vertical="center"/>
    </xf>
    <xf numFmtId="20" fontId="14" fillId="0" borderId="4" xfId="3" applyNumberFormat="1" applyFont="1" applyBorder="1" applyAlignment="1">
      <alignment vertical="center"/>
    </xf>
    <xf numFmtId="20" fontId="14" fillId="0" borderId="0" xfId="3" applyNumberFormat="1" applyFont="1" applyBorder="1" applyAlignment="1">
      <alignment vertical="center"/>
    </xf>
    <xf numFmtId="183" fontId="14" fillId="0" borderId="0" xfId="3" applyNumberFormat="1" applyFont="1" applyFill="1" applyBorder="1" applyAlignment="1">
      <alignment vertical="center" shrinkToFit="1"/>
    </xf>
    <xf numFmtId="183" fontId="14" fillId="0" borderId="57" xfId="3" applyNumberFormat="1" applyFont="1" applyFill="1" applyBorder="1" applyAlignment="1">
      <alignment vertical="center" shrinkToFit="1"/>
    </xf>
    <xf numFmtId="180" fontId="14" fillId="0" borderId="0" xfId="3" applyNumberFormat="1" applyFont="1" applyFill="1" applyBorder="1" applyAlignment="1">
      <alignment vertical="center"/>
    </xf>
    <xf numFmtId="183" fontId="14" fillId="0" borderId="0" xfId="3" applyNumberFormat="1" applyFont="1" applyFill="1" applyBorder="1" applyAlignment="1">
      <alignment vertical="center"/>
    </xf>
    <xf numFmtId="180" fontId="14" fillId="0" borderId="7" xfId="3" applyNumberFormat="1" applyFont="1" applyFill="1" applyBorder="1" applyAlignment="1">
      <alignment vertical="center"/>
    </xf>
    <xf numFmtId="0" fontId="14" fillId="0" borderId="7" xfId="3" applyFont="1" applyFill="1" applyBorder="1" applyAlignment="1">
      <alignment vertical="center"/>
    </xf>
    <xf numFmtId="0" fontId="14" fillId="0" borderId="6" xfId="3" applyFont="1" applyBorder="1">
      <alignment vertical="center"/>
    </xf>
    <xf numFmtId="0" fontId="14" fillId="0" borderId="7" xfId="3" applyFont="1" applyBorder="1" applyAlignment="1">
      <alignment vertical="center" textRotation="255" shrinkToFit="1"/>
    </xf>
    <xf numFmtId="180" fontId="14" fillId="6" borderId="7" xfId="3" applyNumberFormat="1" applyFont="1" applyFill="1" applyBorder="1" applyAlignment="1">
      <alignment vertical="center"/>
    </xf>
    <xf numFmtId="180" fontId="14" fillId="6" borderId="33" xfId="3" applyNumberFormat="1" applyFont="1" applyFill="1" applyBorder="1" applyAlignment="1">
      <alignment vertical="center"/>
    </xf>
    <xf numFmtId="0" fontId="14" fillId="0" borderId="60" xfId="3" applyFont="1" applyBorder="1">
      <alignment vertical="center"/>
    </xf>
    <xf numFmtId="0" fontId="14" fillId="0" borderId="8" xfId="3" applyFont="1" applyBorder="1">
      <alignment vertical="center"/>
    </xf>
    <xf numFmtId="0" fontId="14" fillId="0" borderId="5" xfId="3" applyFont="1" applyBorder="1" applyAlignment="1">
      <alignment vertical="center" textRotation="255" shrinkToFit="1"/>
    </xf>
    <xf numFmtId="0" fontId="14" fillId="0" borderId="1" xfId="3" applyFont="1" applyBorder="1">
      <alignment vertical="center"/>
    </xf>
    <xf numFmtId="0" fontId="14" fillId="0" borderId="4" xfId="3" applyFont="1" applyBorder="1" applyAlignment="1">
      <alignment vertical="center" shrinkToFit="1"/>
    </xf>
    <xf numFmtId="0" fontId="14" fillId="0" borderId="0" xfId="3" applyFont="1" applyBorder="1" applyAlignment="1">
      <alignment horizontal="left" vertical="center" shrinkToFit="1"/>
    </xf>
    <xf numFmtId="0" fontId="14" fillId="0" borderId="54" xfId="3" applyFont="1" applyBorder="1" applyAlignment="1">
      <alignment vertical="center" shrinkToFit="1"/>
    </xf>
    <xf numFmtId="20" fontId="14" fillId="0" borderId="0" xfId="3" applyNumberFormat="1" applyFont="1" applyBorder="1" applyAlignment="1">
      <alignment vertical="center" shrinkToFit="1"/>
    </xf>
    <xf numFmtId="0" fontId="14" fillId="0" borderId="54" xfId="3" applyFont="1" applyBorder="1" applyAlignment="1">
      <alignment horizontal="center" vertical="center" shrinkToFit="1"/>
    </xf>
    <xf numFmtId="0" fontId="14" fillId="0" borderId="5" xfId="3" applyFont="1" applyBorder="1" applyAlignment="1">
      <alignment vertical="center" shrinkToFit="1"/>
    </xf>
    <xf numFmtId="0" fontId="14" fillId="0" borderId="0" xfId="3" applyFont="1" applyAlignment="1">
      <alignment vertical="center" shrinkToFit="1"/>
    </xf>
    <xf numFmtId="0" fontId="14" fillId="0" borderId="0" xfId="3" applyFont="1" applyFill="1" applyBorder="1">
      <alignment vertical="center"/>
    </xf>
    <xf numFmtId="32" fontId="14" fillId="0" borderId="0" xfId="3" applyNumberFormat="1" applyFont="1" applyBorder="1" applyAlignment="1">
      <alignment vertical="center" shrinkToFit="1"/>
    </xf>
    <xf numFmtId="20" fontId="14" fillId="0" borderId="0" xfId="3" applyNumberFormat="1" applyFont="1" applyFill="1" applyBorder="1">
      <alignment vertical="center"/>
    </xf>
    <xf numFmtId="0" fontId="21" fillId="0" borderId="0" xfId="3" applyFont="1" applyBorder="1">
      <alignment vertical="center"/>
    </xf>
    <xf numFmtId="32" fontId="14" fillId="0" borderId="0" xfId="3" applyNumberFormat="1" applyFont="1" applyBorder="1" applyAlignment="1">
      <alignment horizontal="center" vertical="center" shrinkToFit="1"/>
    </xf>
    <xf numFmtId="49" fontId="14" fillId="0" borderId="0" xfId="3" applyNumberFormat="1" applyFont="1" applyBorder="1" applyAlignment="1">
      <alignment horizontal="center" vertical="center" shrinkToFit="1"/>
    </xf>
    <xf numFmtId="32" fontId="14" fillId="0" borderId="0" xfId="3" applyNumberFormat="1" applyFont="1" applyBorder="1" applyAlignment="1">
      <alignment horizontal="center" vertical="center"/>
    </xf>
    <xf numFmtId="0" fontId="12" fillId="0" borderId="4" xfId="3" applyFont="1" applyBorder="1">
      <alignment vertical="center"/>
    </xf>
    <xf numFmtId="0" fontId="12" fillId="0" borderId="0" xfId="3" applyFont="1" applyBorder="1">
      <alignment vertical="center"/>
    </xf>
    <xf numFmtId="0" fontId="25" fillId="0" borderId="0" xfId="3" applyFont="1" applyBorder="1">
      <alignment vertical="center"/>
    </xf>
    <xf numFmtId="49" fontId="25" fillId="0" borderId="0" xfId="3" applyNumberFormat="1" applyFont="1" applyBorder="1">
      <alignment vertical="center"/>
    </xf>
    <xf numFmtId="0" fontId="12" fillId="0" borderId="5" xfId="3" applyFont="1" applyBorder="1">
      <alignment vertical="center"/>
    </xf>
    <xf numFmtId="0" fontId="12" fillId="0" borderId="0" xfId="3" applyFont="1">
      <alignment vertical="center"/>
    </xf>
    <xf numFmtId="0" fontId="12" fillId="0" borderId="70" xfId="3" applyFont="1" applyBorder="1">
      <alignment vertical="center"/>
    </xf>
    <xf numFmtId="0" fontId="12" fillId="0" borderId="71" xfId="3" applyFont="1" applyBorder="1">
      <alignment vertical="center"/>
    </xf>
    <xf numFmtId="0" fontId="25" fillId="0" borderId="71" xfId="3" applyFont="1" applyBorder="1">
      <alignment vertical="center"/>
    </xf>
    <xf numFmtId="49" fontId="25" fillId="0" borderId="71" xfId="3" applyNumberFormat="1" applyFont="1" applyBorder="1">
      <alignment vertical="center"/>
    </xf>
    <xf numFmtId="0" fontId="12" fillId="0" borderId="72" xfId="3" applyFont="1" applyBorder="1">
      <alignment vertical="center"/>
    </xf>
    <xf numFmtId="0" fontId="12" fillId="0" borderId="6" xfId="3" applyFont="1" applyBorder="1">
      <alignment vertical="center"/>
    </xf>
    <xf numFmtId="0" fontId="12" fillId="0" borderId="7" xfId="3" applyFont="1" applyBorder="1">
      <alignment vertical="center"/>
    </xf>
    <xf numFmtId="49" fontId="12" fillId="0" borderId="7" xfId="3" applyNumberFormat="1" applyFont="1" applyBorder="1">
      <alignment vertical="center"/>
    </xf>
    <xf numFmtId="0" fontId="12" fillId="0" borderId="8" xfId="3" applyFont="1" applyBorder="1">
      <alignment vertical="center"/>
    </xf>
    <xf numFmtId="0" fontId="14" fillId="0" borderId="5" xfId="3" applyFont="1" applyBorder="1" applyAlignment="1">
      <alignment vertical="center"/>
    </xf>
    <xf numFmtId="0" fontId="14" fillId="0" borderId="6" xfId="3" applyFont="1" applyBorder="1" applyAlignment="1">
      <alignment vertical="center"/>
    </xf>
    <xf numFmtId="0" fontId="14" fillId="0" borderId="7" xfId="3" applyFont="1" applyBorder="1" applyAlignment="1">
      <alignment vertical="center"/>
    </xf>
    <xf numFmtId="0" fontId="14" fillId="0" borderId="8" xfId="3" applyFont="1" applyBorder="1" applyAlignment="1">
      <alignment vertical="center"/>
    </xf>
    <xf numFmtId="0" fontId="14" fillId="0" borderId="4" xfId="3" applyFont="1" applyFill="1" applyBorder="1" applyAlignment="1">
      <alignment vertical="center" wrapText="1"/>
    </xf>
    <xf numFmtId="0" fontId="14" fillId="0" borderId="0" xfId="3" applyFont="1" applyFill="1" applyBorder="1" applyAlignment="1">
      <alignment vertical="center" wrapText="1"/>
    </xf>
    <xf numFmtId="0" fontId="12" fillId="0" borderId="0" xfId="3" applyFont="1" applyBorder="1" applyAlignment="1">
      <alignment vertical="center"/>
    </xf>
    <xf numFmtId="180" fontId="12" fillId="0" borderId="0" xfId="3" applyNumberFormat="1" applyFont="1" applyBorder="1" applyAlignment="1">
      <alignment vertical="center" shrinkToFit="1"/>
    </xf>
    <xf numFmtId="184" fontId="12" fillId="0" borderId="0" xfId="3" applyNumberFormat="1" applyFont="1" applyBorder="1" applyAlignment="1">
      <alignment vertical="center"/>
    </xf>
    <xf numFmtId="49" fontId="12" fillId="0" borderId="0" xfId="3" applyNumberFormat="1" applyFont="1" applyBorder="1" applyAlignment="1">
      <alignment vertical="center"/>
    </xf>
    <xf numFmtId="49" fontId="12" fillId="0" borderId="0" xfId="3" applyNumberFormat="1" applyFont="1" applyBorder="1">
      <alignment vertical="center"/>
    </xf>
    <xf numFmtId="0" fontId="12" fillId="0" borderId="0" xfId="3" applyFont="1" applyBorder="1" applyAlignment="1">
      <alignment horizontal="center" vertical="center"/>
    </xf>
    <xf numFmtId="180" fontId="12" fillId="0" borderId="0" xfId="3" applyNumberFormat="1" applyFont="1" applyBorder="1" applyAlignment="1">
      <alignment horizontal="left" vertical="center" shrinkToFit="1"/>
    </xf>
    <xf numFmtId="180" fontId="12" fillId="0" borderId="0" xfId="3" applyNumberFormat="1" applyFont="1" applyBorder="1" applyAlignment="1">
      <alignment horizontal="center" vertical="center" shrinkToFit="1"/>
    </xf>
    <xf numFmtId="184" fontId="12" fillId="0" borderId="0" xfId="3" applyNumberFormat="1" applyFont="1" applyBorder="1" applyAlignment="1">
      <alignment horizontal="right" vertical="center"/>
    </xf>
    <xf numFmtId="49" fontId="12" fillId="0" borderId="0" xfId="3" applyNumberFormat="1" applyFont="1" applyBorder="1" applyAlignment="1">
      <alignment horizontal="left" vertical="center"/>
    </xf>
    <xf numFmtId="0" fontId="12" fillId="0" borderId="0" xfId="3" applyFont="1" applyBorder="1" applyAlignment="1">
      <alignment horizontal="right" vertical="center"/>
    </xf>
    <xf numFmtId="0" fontId="27" fillId="0" borderId="0" xfId="3" applyFont="1" applyBorder="1">
      <alignment vertical="center"/>
    </xf>
    <xf numFmtId="0" fontId="14" fillId="0" borderId="0" xfId="3" applyFont="1" applyFill="1" applyBorder="1" applyAlignment="1">
      <alignment vertical="center" shrinkToFit="1"/>
    </xf>
    <xf numFmtId="49" fontId="14" fillId="0" borderId="0" xfId="3" applyNumberFormat="1" applyFont="1" applyBorder="1" applyAlignment="1">
      <alignment vertical="center" shrinkToFit="1"/>
    </xf>
    <xf numFmtId="20" fontId="14" fillId="0" borderId="0" xfId="3" applyNumberFormat="1" applyFont="1" applyFill="1" applyBorder="1" applyAlignment="1">
      <alignment vertical="center" shrinkToFit="1"/>
    </xf>
    <xf numFmtId="0" fontId="14" fillId="0" borderId="0" xfId="3" applyFont="1" applyFill="1" applyBorder="1" applyAlignment="1">
      <alignment horizontal="center" vertical="center" shrinkToFit="1"/>
    </xf>
    <xf numFmtId="0" fontId="14" fillId="0" borderId="59" xfId="3" applyFont="1" applyBorder="1">
      <alignment vertical="center"/>
    </xf>
    <xf numFmtId="0" fontId="14" fillId="0" borderId="57" xfId="3" applyFont="1" applyBorder="1">
      <alignment vertical="center"/>
    </xf>
    <xf numFmtId="0" fontId="14" fillId="0" borderId="6" xfId="3" applyFont="1" applyFill="1" applyBorder="1" applyAlignment="1">
      <alignment vertical="center" wrapText="1" shrinkToFit="1"/>
    </xf>
    <xf numFmtId="0" fontId="14" fillId="0" borderId="7" xfId="3" applyFont="1" applyFill="1" applyBorder="1" applyAlignment="1">
      <alignment vertical="center" wrapText="1" shrinkToFit="1"/>
    </xf>
    <xf numFmtId="0" fontId="14" fillId="0" borderId="8" xfId="3" applyFont="1" applyFill="1" applyBorder="1" applyAlignment="1">
      <alignment vertical="center" wrapText="1" shrinkToFit="1"/>
    </xf>
    <xf numFmtId="180" fontId="14" fillId="0" borderId="4" xfId="3" applyNumberFormat="1" applyFont="1" applyFill="1" applyBorder="1" applyAlignment="1">
      <alignment vertical="center"/>
    </xf>
    <xf numFmtId="0" fontId="14" fillId="0" borderId="4" xfId="3" applyFont="1" applyFill="1" applyBorder="1" applyAlignment="1">
      <alignment vertical="center"/>
    </xf>
    <xf numFmtId="0" fontId="14" fillId="0" borderId="5" xfId="3" applyFont="1" applyFill="1" applyBorder="1" applyAlignment="1">
      <alignment vertical="center" wrapText="1"/>
    </xf>
    <xf numFmtId="180" fontId="14" fillId="0" borderId="6" xfId="3" applyNumberFormat="1" applyFont="1" applyFill="1" applyBorder="1" applyAlignment="1">
      <alignment vertical="center"/>
    </xf>
    <xf numFmtId="0" fontId="16" fillId="0" borderId="0" xfId="3" applyFont="1" applyBorder="1" applyAlignment="1">
      <alignment horizontal="center" vertical="center"/>
    </xf>
    <xf numFmtId="0" fontId="24" fillId="0" borderId="2" xfId="3" applyFont="1" applyBorder="1" applyAlignment="1">
      <alignment vertical="center"/>
    </xf>
    <xf numFmtId="0" fontId="14" fillId="0" borderId="2" xfId="3" applyFont="1" applyBorder="1" applyAlignment="1">
      <alignment vertical="center"/>
    </xf>
    <xf numFmtId="0" fontId="24" fillId="0" borderId="0" xfId="3" applyFont="1" applyBorder="1" applyAlignment="1">
      <alignment vertical="center"/>
    </xf>
    <xf numFmtId="49" fontId="14" fillId="0" borderId="0" xfId="3" applyNumberFormat="1" applyFont="1" applyBorder="1">
      <alignment vertical="center"/>
    </xf>
    <xf numFmtId="0" fontId="14" fillId="0" borderId="0" xfId="3" applyFont="1" applyBorder="1" applyAlignment="1">
      <alignment horizontal="center" vertical="center" wrapText="1"/>
    </xf>
    <xf numFmtId="0" fontId="14" fillId="0" borderId="57" xfId="3" applyFont="1" applyBorder="1" applyAlignment="1">
      <alignment vertical="center" textRotation="255" shrinkToFit="1"/>
    </xf>
    <xf numFmtId="20" fontId="14" fillId="0" borderId="54" xfId="3" applyNumberFormat="1" applyFont="1" applyBorder="1" applyAlignment="1">
      <alignment vertical="center"/>
    </xf>
    <xf numFmtId="20" fontId="14" fillId="0" borderId="54" xfId="3" applyNumberFormat="1" applyFont="1" applyBorder="1" applyAlignment="1">
      <alignment horizontal="center" vertical="center"/>
    </xf>
    <xf numFmtId="49" fontId="14" fillId="7" borderId="10" xfId="3" applyNumberFormat="1" applyFont="1" applyFill="1" applyBorder="1" applyAlignment="1">
      <alignment vertical="center"/>
    </xf>
    <xf numFmtId="0" fontId="21" fillId="0" borderId="4" xfId="3" applyFont="1" applyBorder="1">
      <alignment vertical="center"/>
    </xf>
    <xf numFmtId="0" fontId="21" fillId="0" borderId="73" xfId="3" applyFont="1" applyBorder="1">
      <alignment vertical="center"/>
    </xf>
    <xf numFmtId="0" fontId="14" fillId="0" borderId="74" xfId="3" applyFont="1" applyBorder="1">
      <alignment vertical="center"/>
    </xf>
    <xf numFmtId="0" fontId="14" fillId="0" borderId="74" xfId="3" applyFont="1" applyFill="1" applyBorder="1">
      <alignment vertical="center"/>
    </xf>
    <xf numFmtId="0" fontId="14" fillId="0" borderId="74" xfId="3" applyFont="1" applyBorder="1" applyAlignment="1">
      <alignment vertical="center" shrinkToFit="1"/>
    </xf>
    <xf numFmtId="0" fontId="21" fillId="0" borderId="74" xfId="3" applyFont="1" applyBorder="1">
      <alignment vertical="center"/>
    </xf>
    <xf numFmtId="0" fontId="16" fillId="0" borderId="74" xfId="3" applyFont="1" applyBorder="1" applyAlignment="1">
      <alignment horizontal="center" vertical="center"/>
    </xf>
    <xf numFmtId="0" fontId="14" fillId="0" borderId="75" xfId="3" applyFont="1" applyBorder="1">
      <alignment vertical="center"/>
    </xf>
    <xf numFmtId="0" fontId="14" fillId="0" borderId="76" xfId="3" applyFont="1" applyBorder="1">
      <alignment vertical="center"/>
    </xf>
    <xf numFmtId="0" fontId="21" fillId="0" borderId="70" xfId="3" applyFont="1" applyBorder="1">
      <alignment vertical="center"/>
    </xf>
    <xf numFmtId="0" fontId="14" fillId="0" borderId="71" xfId="3" applyFont="1" applyBorder="1">
      <alignment vertical="center"/>
    </xf>
    <xf numFmtId="0" fontId="14" fillId="0" borderId="71" xfId="3" applyFont="1" applyFill="1" applyBorder="1">
      <alignment vertical="center"/>
    </xf>
    <xf numFmtId="0" fontId="14" fillId="0" borderId="71" xfId="3" applyFont="1" applyBorder="1" applyAlignment="1">
      <alignment vertical="center" shrinkToFit="1"/>
    </xf>
    <xf numFmtId="0" fontId="21" fillId="0" borderId="71" xfId="3" applyFont="1" applyBorder="1">
      <alignment vertical="center"/>
    </xf>
    <xf numFmtId="0" fontId="16" fillId="0" borderId="71" xfId="3" applyFont="1" applyBorder="1" applyAlignment="1">
      <alignment horizontal="center" vertical="center"/>
    </xf>
    <xf numFmtId="0" fontId="14" fillId="0" borderId="72" xfId="3" applyFont="1" applyBorder="1">
      <alignment vertical="center"/>
    </xf>
    <xf numFmtId="0" fontId="6" fillId="0" borderId="13" xfId="0" applyFont="1" applyFill="1" applyBorder="1" applyAlignment="1">
      <alignment horizontal="center" vertical="center"/>
    </xf>
    <xf numFmtId="0" fontId="6" fillId="0" borderId="18" xfId="0" applyFont="1" applyFill="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horizontal="center" vertical="center"/>
    </xf>
    <xf numFmtId="0" fontId="6" fillId="0" borderId="34" xfId="0" applyFont="1" applyFill="1" applyBorder="1" applyAlignment="1">
      <alignment horizontal="center" vertical="center" wrapText="1"/>
    </xf>
    <xf numFmtId="56" fontId="6" fillId="0" borderId="36" xfId="0" applyNumberFormat="1" applyFont="1" applyFill="1" applyBorder="1" applyAlignment="1">
      <alignment horizontal="center" vertical="center" wrapText="1" shrinkToFit="1"/>
    </xf>
    <xf numFmtId="0" fontId="4" fillId="0" borderId="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Border="1" applyAlignment="1">
      <alignment vertical="center"/>
    </xf>
    <xf numFmtId="0" fontId="9" fillId="0" borderId="9" xfId="0" applyFont="1" applyFill="1" applyBorder="1" applyAlignment="1">
      <alignment vertical="center" shrinkToFit="1"/>
    </xf>
    <xf numFmtId="0" fontId="9" fillId="0" borderId="11" xfId="0" applyFont="1" applyFill="1" applyBorder="1" applyAlignment="1">
      <alignment vertical="center" shrinkToFit="1"/>
    </xf>
    <xf numFmtId="179" fontId="6" fillId="0" borderId="10" xfId="0" applyNumberFormat="1" applyFont="1" applyFill="1" applyBorder="1" applyAlignment="1">
      <alignment horizontal="center" vertical="center" shrinkToFit="1"/>
    </xf>
    <xf numFmtId="176" fontId="8" fillId="0" borderId="10" xfId="0" applyNumberFormat="1" applyFont="1" applyFill="1" applyBorder="1" applyAlignment="1">
      <alignment vertical="center" shrinkToFit="1"/>
    </xf>
    <xf numFmtId="56" fontId="6" fillId="0" borderId="34" xfId="0" applyNumberFormat="1" applyFont="1" applyFill="1" applyBorder="1" applyAlignment="1">
      <alignment horizontal="center" vertical="center" shrinkToFit="1"/>
    </xf>
    <xf numFmtId="56" fontId="6" fillId="0" borderId="78" xfId="0" applyNumberFormat="1" applyFont="1" applyFill="1" applyBorder="1" applyAlignment="1">
      <alignment horizontal="center" vertical="center" wrapText="1" shrinkToFit="1"/>
    </xf>
    <xf numFmtId="56" fontId="6" fillId="0" borderId="34" xfId="0" applyNumberFormat="1" applyFont="1" applyFill="1" applyBorder="1" applyAlignment="1">
      <alignment horizontal="center" vertical="center" wrapText="1" shrinkToFit="1"/>
    </xf>
    <xf numFmtId="0" fontId="6" fillId="0" borderId="34" xfId="0" applyFont="1" applyFill="1" applyBorder="1" applyAlignment="1">
      <alignment horizontal="center" vertical="center" shrinkToFit="1"/>
    </xf>
    <xf numFmtId="56" fontId="6" fillId="0" borderId="6" xfId="0" applyNumberFormat="1" applyFont="1" applyFill="1" applyBorder="1" applyAlignment="1">
      <alignment horizontal="center" vertical="center" wrapText="1" shrinkToFit="1"/>
    </xf>
    <xf numFmtId="0" fontId="7" fillId="0" borderId="35" xfId="0" applyFont="1" applyFill="1" applyBorder="1" applyAlignment="1">
      <alignment horizontal="center" vertical="center" wrapText="1" shrinkToFit="1"/>
    </xf>
    <xf numFmtId="56" fontId="7" fillId="0" borderId="27" xfId="0" applyNumberFormat="1" applyFont="1" applyFill="1" applyBorder="1" applyAlignment="1">
      <alignment horizontal="center" vertical="center" wrapText="1" shrinkToFit="1"/>
    </xf>
    <xf numFmtId="56" fontId="7" fillId="0" borderId="44" xfId="0" applyNumberFormat="1" applyFont="1" applyFill="1" applyBorder="1" applyAlignment="1">
      <alignment horizontal="center" vertical="center" wrapText="1"/>
    </xf>
    <xf numFmtId="176" fontId="7" fillId="0" borderId="80" xfId="0" applyNumberFormat="1" applyFont="1" applyFill="1" applyBorder="1" applyAlignment="1">
      <alignment horizontal="center" vertical="center" wrapText="1" shrinkToFit="1"/>
    </xf>
    <xf numFmtId="56" fontId="7" fillId="0" borderId="7"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shrinkToFit="1"/>
    </xf>
    <xf numFmtId="56" fontId="7" fillId="0" borderId="60" xfId="0" applyNumberFormat="1" applyFont="1" applyFill="1" applyBorder="1" applyAlignment="1">
      <alignment horizontal="center" vertical="center" wrapText="1" shrinkToFit="1"/>
    </xf>
    <xf numFmtId="56" fontId="7" fillId="0" borderId="36" xfId="0" applyNumberFormat="1" applyFont="1" applyFill="1" applyBorder="1" applyAlignment="1">
      <alignment horizontal="center" vertical="center" wrapText="1" shrinkToFit="1"/>
    </xf>
    <xf numFmtId="0" fontId="7" fillId="0" borderId="81" xfId="0" applyFont="1" applyFill="1" applyBorder="1" applyAlignment="1">
      <alignment horizontal="center" vertical="center" wrapText="1" shrinkToFit="1"/>
    </xf>
    <xf numFmtId="176" fontId="7" fillId="0" borderId="30" xfId="0" applyNumberFormat="1" applyFont="1" applyFill="1" applyBorder="1" applyAlignment="1">
      <alignment horizontal="center" vertical="center" wrapText="1" shrinkToFit="1"/>
    </xf>
    <xf numFmtId="176" fontId="7" fillId="0" borderId="32" xfId="0" applyNumberFormat="1" applyFont="1" applyFill="1" applyBorder="1" applyAlignment="1">
      <alignment horizontal="center" vertical="center" wrapText="1" shrinkToFit="1"/>
    </xf>
    <xf numFmtId="56" fontId="7" fillId="0" borderId="82" xfId="0" applyNumberFormat="1" applyFont="1" applyFill="1" applyBorder="1" applyAlignment="1">
      <alignment horizontal="center" vertical="center" wrapText="1" shrinkToFit="1"/>
    </xf>
    <xf numFmtId="176" fontId="7" fillId="0" borderId="24" xfId="0" applyNumberFormat="1" applyFont="1" applyFill="1" applyBorder="1" applyAlignment="1">
      <alignment horizontal="center" vertical="center" wrapText="1" shrinkToFit="1"/>
    </xf>
    <xf numFmtId="176" fontId="7" fillId="0" borderId="83" xfId="0" applyNumberFormat="1" applyFont="1" applyFill="1" applyBorder="1" applyAlignment="1">
      <alignment horizontal="center" vertical="center" wrapText="1" shrinkToFit="1"/>
    </xf>
    <xf numFmtId="56" fontId="7" fillId="0" borderId="84" xfId="0" applyNumberFormat="1" applyFont="1" applyFill="1" applyBorder="1" applyAlignment="1">
      <alignment horizontal="center" vertical="center" wrapText="1" shrinkToFit="1"/>
    </xf>
    <xf numFmtId="0" fontId="7" fillId="0" borderId="24" xfId="0" applyFont="1" applyFill="1" applyBorder="1" applyAlignment="1">
      <alignment horizontal="center" vertical="center" wrapText="1" shrinkToFit="1"/>
    </xf>
    <xf numFmtId="56" fontId="7" fillId="0" borderId="85" xfId="0" applyNumberFormat="1" applyFont="1" applyFill="1" applyBorder="1" applyAlignment="1">
      <alignment horizontal="center" vertical="center" wrapText="1" shrinkToFit="1"/>
    </xf>
    <xf numFmtId="56" fontId="7" fillId="0" borderId="86" xfId="0" applyNumberFormat="1" applyFont="1" applyFill="1" applyBorder="1" applyAlignment="1">
      <alignment horizontal="center" vertical="center" wrapText="1" shrinkToFit="1"/>
    </xf>
    <xf numFmtId="56" fontId="7" fillId="0" borderId="25" xfId="0" applyNumberFormat="1" applyFont="1" applyFill="1" applyBorder="1" applyAlignment="1">
      <alignment horizontal="center" vertical="center" wrapText="1" shrinkToFit="1"/>
    </xf>
    <xf numFmtId="56" fontId="7" fillId="0" borderId="84" xfId="0" applyNumberFormat="1" applyFont="1" applyFill="1" applyBorder="1" applyAlignment="1">
      <alignment horizontal="center" vertical="center" wrapText="1"/>
    </xf>
    <xf numFmtId="176" fontId="7" fillId="0" borderId="87" xfId="0" applyNumberFormat="1" applyFont="1" applyFill="1" applyBorder="1" applyAlignment="1">
      <alignment horizontal="center" vertical="center" wrapText="1" shrinkToFit="1"/>
    </xf>
    <xf numFmtId="56" fontId="7" fillId="0" borderId="23" xfId="0" applyNumberFormat="1" applyFont="1" applyFill="1" applyBorder="1" applyAlignment="1">
      <alignment horizontal="center" vertical="center" wrapText="1" shrinkToFit="1"/>
    </xf>
    <xf numFmtId="0" fontId="7" fillId="0" borderId="88" xfId="0" applyFont="1" applyFill="1" applyBorder="1" applyAlignment="1">
      <alignment horizontal="center" vertical="center" wrapText="1" shrinkToFit="1"/>
    </xf>
    <xf numFmtId="0" fontId="7" fillId="0" borderId="0" xfId="0" applyFont="1" applyFill="1" applyBorder="1" applyAlignment="1">
      <alignment horizontal="center" vertical="center" shrinkToFit="1"/>
    </xf>
    <xf numFmtId="0" fontId="6" fillId="0" borderId="14" xfId="0" applyNumberFormat="1" applyFont="1" applyFill="1" applyBorder="1" applyAlignment="1">
      <alignment horizontal="center" vertical="center"/>
    </xf>
    <xf numFmtId="176" fontId="6" fillId="0" borderId="46" xfId="0" applyNumberFormat="1" applyFont="1" applyFill="1" applyBorder="1" applyAlignment="1">
      <alignment vertical="center" shrinkToFit="1"/>
    </xf>
    <xf numFmtId="176" fontId="6" fillId="0" borderId="39" xfId="0" applyNumberFormat="1" applyFont="1" applyFill="1" applyBorder="1" applyAlignment="1">
      <alignment vertical="center" shrinkToFit="1"/>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56" fontId="7" fillId="0" borderId="7" xfId="0" applyNumberFormat="1" applyFont="1" applyFill="1" applyBorder="1" applyAlignment="1">
      <alignment horizontal="center" vertical="center" wrapText="1" shrinkToFit="1"/>
    </xf>
    <xf numFmtId="179" fontId="6" fillId="0" borderId="10" xfId="0" applyNumberFormat="1" applyFont="1" applyFill="1" applyBorder="1" applyAlignment="1">
      <alignment horizontal="center" vertical="center"/>
    </xf>
    <xf numFmtId="0" fontId="6" fillId="0" borderId="15" xfId="0" applyFont="1" applyFill="1" applyBorder="1" applyAlignment="1">
      <alignment vertical="center" shrinkToFit="1"/>
    </xf>
    <xf numFmtId="0" fontId="9" fillId="0" borderId="1" xfId="0" applyFont="1" applyFill="1" applyBorder="1" applyAlignment="1">
      <alignment vertical="center" shrinkToFit="1"/>
    </xf>
    <xf numFmtId="0" fontId="9" fillId="0" borderId="3" xfId="0" applyFont="1" applyFill="1" applyBorder="1" applyAlignment="1">
      <alignment vertical="center" shrinkToFit="1"/>
    </xf>
    <xf numFmtId="0" fontId="6" fillId="0" borderId="19" xfId="0" applyFont="1" applyFill="1" applyBorder="1" applyAlignment="1">
      <alignment vertical="center" shrinkToFit="1"/>
    </xf>
    <xf numFmtId="179" fontId="10" fillId="0" borderId="89" xfId="0" applyNumberFormat="1" applyFont="1" applyFill="1" applyBorder="1" applyAlignment="1">
      <alignment vertical="center" shrinkToFit="1"/>
    </xf>
    <xf numFmtId="179" fontId="10" fillId="0" borderId="90" xfId="0" applyNumberFormat="1" applyFont="1" applyFill="1" applyBorder="1" applyAlignment="1">
      <alignment horizontal="left" vertical="center" shrinkToFit="1"/>
    </xf>
    <xf numFmtId="179" fontId="10" fillId="0" borderId="91" xfId="0" applyNumberFormat="1" applyFont="1" applyFill="1" applyBorder="1" applyAlignment="1">
      <alignment horizontal="center" vertical="center" shrinkToFit="1"/>
    </xf>
    <xf numFmtId="179" fontId="10" fillId="0" borderId="92" xfId="0" applyNumberFormat="1" applyFont="1" applyFill="1" applyBorder="1" applyAlignment="1">
      <alignment horizontal="center" vertical="center" shrinkToFit="1"/>
    </xf>
    <xf numFmtId="176" fontId="10" fillId="0" borderId="93" xfId="0" applyNumberFormat="1" applyFont="1" applyFill="1" applyBorder="1" applyAlignment="1">
      <alignment horizontal="center" vertical="center" shrinkToFit="1"/>
    </xf>
    <xf numFmtId="179" fontId="10" fillId="0" borderId="94" xfId="0" applyNumberFormat="1" applyFont="1" applyFill="1" applyBorder="1" applyAlignment="1">
      <alignment horizontal="center" vertical="center" shrinkToFit="1"/>
    </xf>
    <xf numFmtId="176" fontId="10" fillId="0" borderId="95" xfId="0" applyNumberFormat="1" applyFont="1" applyFill="1" applyBorder="1" applyAlignment="1">
      <alignment horizontal="center" vertical="center" shrinkToFit="1"/>
    </xf>
    <xf numFmtId="179" fontId="10" fillId="0" borderId="96" xfId="0" applyNumberFormat="1" applyFont="1" applyFill="1" applyBorder="1" applyAlignment="1">
      <alignment horizontal="center" vertical="center" shrinkToFit="1"/>
    </xf>
    <xf numFmtId="176" fontId="10" fillId="0" borderId="97" xfId="0" applyNumberFormat="1" applyFont="1" applyFill="1" applyBorder="1" applyAlignment="1">
      <alignment horizontal="center" vertical="center" shrinkToFit="1"/>
    </xf>
    <xf numFmtId="176" fontId="10" fillId="0" borderId="98" xfId="0" applyNumberFormat="1" applyFont="1" applyFill="1" applyBorder="1" applyAlignment="1">
      <alignment horizontal="center" vertical="center" shrinkToFit="1"/>
    </xf>
    <xf numFmtId="0" fontId="10" fillId="0" borderId="100" xfId="0" applyFont="1" applyFill="1" applyBorder="1" applyAlignment="1">
      <alignment vertical="center" shrinkToFit="1"/>
    </xf>
    <xf numFmtId="179" fontId="10" fillId="0" borderId="101" xfId="0" applyNumberFormat="1" applyFont="1" applyFill="1" applyBorder="1" applyAlignment="1">
      <alignment horizontal="center" vertical="center" shrinkToFit="1"/>
    </xf>
    <xf numFmtId="176" fontId="10" fillId="0" borderId="102" xfId="0" applyNumberFormat="1" applyFont="1" applyFill="1" applyBorder="1" applyAlignment="1">
      <alignment horizontal="center" vertical="center" shrinkToFit="1"/>
    </xf>
    <xf numFmtId="56" fontId="7" fillId="0" borderId="19" xfId="0" applyNumberFormat="1" applyFont="1" applyFill="1" applyBorder="1" applyAlignment="1">
      <alignment horizontal="center" vertical="center" wrapText="1" shrinkToFit="1"/>
    </xf>
    <xf numFmtId="176" fontId="7" fillId="0" borderId="26" xfId="0" applyNumberFormat="1" applyFont="1" applyFill="1" applyBorder="1" applyAlignment="1">
      <alignment horizontal="center" vertical="center" shrinkToFit="1"/>
    </xf>
    <xf numFmtId="176" fontId="7" fillId="0" borderId="37" xfId="0" applyNumberFormat="1" applyFont="1" applyFill="1" applyBorder="1" applyAlignment="1">
      <alignment horizontal="center" vertical="center" shrinkToFit="1"/>
    </xf>
    <xf numFmtId="176" fontId="6" fillId="0" borderId="49" xfId="0" applyNumberFormat="1" applyFont="1" applyFill="1" applyBorder="1" applyAlignment="1">
      <alignment horizontal="center" vertical="center" shrinkToFit="1"/>
    </xf>
    <xf numFmtId="176" fontId="8" fillId="0" borderId="49" xfId="0" applyNumberFormat="1" applyFont="1" applyFill="1" applyBorder="1" applyAlignment="1">
      <alignment vertical="center" shrinkToFit="1"/>
    </xf>
    <xf numFmtId="176" fontId="6" fillId="0" borderId="26" xfId="0" applyNumberFormat="1" applyFont="1" applyFill="1" applyBorder="1" applyAlignment="1">
      <alignment horizontal="center" vertical="center" shrinkToFit="1"/>
    </xf>
    <xf numFmtId="176" fontId="7" fillId="0" borderId="26" xfId="0" applyNumberFormat="1" applyFont="1" applyFill="1" applyBorder="1" applyAlignment="1">
      <alignment horizontal="center" vertical="center" wrapText="1" shrinkToFit="1"/>
    </xf>
    <xf numFmtId="0" fontId="2" fillId="0" borderId="0" xfId="0" applyFont="1">
      <alignment vertical="center"/>
    </xf>
    <xf numFmtId="0" fontId="2" fillId="0" borderId="0"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11" xfId="0" applyFont="1" applyFill="1" applyBorder="1">
      <alignment vertical="center"/>
    </xf>
    <xf numFmtId="38" fontId="2" fillId="0" borderId="0" xfId="0" applyNumberFormat="1"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2" fillId="0" borderId="13" xfId="0" applyFont="1" applyBorder="1" applyAlignment="1">
      <alignment vertical="center"/>
    </xf>
    <xf numFmtId="176" fontId="2" fillId="0" borderId="0" xfId="0" applyNumberFormat="1" applyFont="1" applyBorder="1" applyAlignment="1">
      <alignment vertical="center"/>
    </xf>
    <xf numFmtId="38" fontId="2" fillId="0" borderId="0" xfId="0" applyNumberFormat="1" applyFont="1" applyBorder="1" applyAlignment="1">
      <alignment vertical="center"/>
    </xf>
    <xf numFmtId="0" fontId="2" fillId="0" borderId="9" xfId="0" applyFont="1" applyBorder="1">
      <alignment vertical="center"/>
    </xf>
    <xf numFmtId="0" fontId="2" fillId="0" borderId="9" xfId="0" applyFont="1" applyFill="1" applyBorder="1">
      <alignment vertical="center"/>
    </xf>
    <xf numFmtId="0" fontId="2" fillId="0" borderId="0" xfId="0" quotePrefix="1" applyFont="1" applyBorder="1">
      <alignment vertical="center"/>
    </xf>
    <xf numFmtId="0" fontId="2" fillId="0" borderId="0" xfId="0" applyFont="1" applyAlignment="1">
      <alignment vertical="top" wrapText="1"/>
    </xf>
    <xf numFmtId="0" fontId="2" fillId="0" borderId="0" xfId="0" applyFont="1" applyAlignment="1">
      <alignment vertical="top"/>
    </xf>
    <xf numFmtId="0" fontId="2" fillId="0" borderId="22" xfId="0" applyFont="1" applyBorder="1">
      <alignment vertical="center"/>
    </xf>
    <xf numFmtId="0" fontId="2" fillId="0" borderId="65" xfId="0" applyFont="1" applyBorder="1" applyAlignment="1">
      <alignment vertical="center"/>
    </xf>
    <xf numFmtId="1" fontId="2" fillId="0" borderId="0" xfId="0" applyNumberFormat="1" applyFont="1" applyBorder="1" applyAlignment="1">
      <alignment horizontal="center" vertical="center"/>
    </xf>
    <xf numFmtId="1" fontId="2" fillId="0" borderId="7" xfId="0" applyNumberFormat="1"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31" fillId="0" borderId="0" xfId="0" applyFont="1" applyBorder="1">
      <alignment vertical="center"/>
    </xf>
    <xf numFmtId="0" fontId="2" fillId="0" borderId="65" xfId="0" applyFont="1" applyBorder="1">
      <alignment vertical="center"/>
    </xf>
    <xf numFmtId="0" fontId="2" fillId="0" borderId="7" xfId="0" quotePrefix="1" applyFont="1" applyBorder="1">
      <alignment vertical="center"/>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1" fontId="2" fillId="0" borderId="2" xfId="0" applyNumberFormat="1" applyFont="1" applyBorder="1" applyAlignment="1">
      <alignment horizontal="center" vertical="center"/>
    </xf>
    <xf numFmtId="0" fontId="2" fillId="0" borderId="22" xfId="0" applyFont="1" applyBorder="1" applyAlignment="1">
      <alignment vertical="center"/>
    </xf>
    <xf numFmtId="0" fontId="2" fillId="0" borderId="34" xfId="0" applyFont="1" applyBorder="1" applyAlignment="1">
      <alignment vertical="center"/>
    </xf>
    <xf numFmtId="0" fontId="2" fillId="0" borderId="0" xfId="0" applyFont="1" applyBorder="1" applyAlignment="1">
      <alignment horizontal="center" vertical="center" shrinkToFit="1"/>
    </xf>
    <xf numFmtId="185" fontId="2" fillId="0" borderId="0" xfId="0" applyNumberFormat="1" applyFont="1" applyBorder="1">
      <alignment vertical="center"/>
    </xf>
    <xf numFmtId="0" fontId="2" fillId="0" borderId="10" xfId="0" quotePrefix="1" applyFont="1" applyBorder="1">
      <alignment vertical="center"/>
    </xf>
    <xf numFmtId="0" fontId="2" fillId="0" borderId="4" xfId="0" applyFont="1" applyFill="1" applyBorder="1">
      <alignment vertical="center"/>
    </xf>
    <xf numFmtId="0" fontId="2" fillId="0" borderId="0" xfId="0" applyFont="1" applyFill="1" applyBorder="1">
      <alignment vertical="center"/>
    </xf>
    <xf numFmtId="185" fontId="2" fillId="0" borderId="0" xfId="0" applyNumberFormat="1" applyFont="1" applyBorder="1" applyAlignment="1">
      <alignment vertical="center"/>
    </xf>
    <xf numFmtId="20" fontId="2" fillId="0" borderId="0" xfId="0" applyNumberFormat="1" applyFont="1" applyBorder="1" applyAlignment="1">
      <alignment vertical="center"/>
    </xf>
    <xf numFmtId="38" fontId="2" fillId="0" borderId="0" xfId="4" applyNumberFormat="1" applyFont="1" applyBorder="1" applyAlignment="1">
      <alignment vertical="center"/>
    </xf>
    <xf numFmtId="38" fontId="2" fillId="0" borderId="0" xfId="4" applyFont="1" applyBorder="1" applyAlignment="1">
      <alignment vertical="center"/>
    </xf>
    <xf numFmtId="0" fontId="2" fillId="0" borderId="7" xfId="0" applyFont="1" applyBorder="1" applyAlignment="1">
      <alignment horizontal="center" vertical="center"/>
    </xf>
    <xf numFmtId="0" fontId="35" fillId="0" borderId="0" xfId="0" applyFont="1" applyBorder="1" applyAlignment="1">
      <alignment horizontal="right" vertical="center" shrinkToFit="1"/>
    </xf>
    <xf numFmtId="0" fontId="35" fillId="0" borderId="0" xfId="0" applyFont="1" applyFill="1" applyBorder="1" applyAlignment="1">
      <alignment horizontal="left" vertical="center"/>
    </xf>
    <xf numFmtId="0" fontId="35" fillId="0" borderId="0" xfId="0" applyFont="1" applyBorder="1" applyAlignment="1">
      <alignment vertical="center" shrinkToFit="1"/>
    </xf>
    <xf numFmtId="0" fontId="36" fillId="0" borderId="0" xfId="0" applyFont="1" applyFill="1" applyBorder="1" applyAlignment="1">
      <alignment vertical="center" shrinkToFit="1"/>
    </xf>
    <xf numFmtId="0" fontId="37" fillId="0" borderId="0" xfId="0" applyFont="1" applyFill="1" applyBorder="1" applyAlignment="1">
      <alignment vertical="center" shrinkToFit="1"/>
    </xf>
    <xf numFmtId="0" fontId="37" fillId="0" borderId="0" xfId="0" applyFont="1" applyBorder="1" applyAlignment="1">
      <alignment vertical="center" shrinkToFit="1"/>
    </xf>
    <xf numFmtId="188" fontId="19" fillId="0" borderId="0" xfId="0" applyNumberFormat="1" applyFont="1" applyBorder="1" applyAlignment="1">
      <alignment horizontal="right" vertical="center" indent="1" shrinkToFit="1"/>
    </xf>
    <xf numFmtId="0" fontId="20" fillId="0" borderId="0" xfId="0" applyFont="1" applyBorder="1" applyAlignment="1">
      <alignment vertical="center" shrinkToFit="1"/>
    </xf>
    <xf numFmtId="0" fontId="19" fillId="0" borderId="0" xfId="0" applyNumberFormat="1" applyFont="1" applyBorder="1" applyAlignment="1">
      <alignment horizontal="right" vertical="center" indent="1" shrinkToFit="1"/>
    </xf>
    <xf numFmtId="0" fontId="20" fillId="0" borderId="107" xfId="0" applyFont="1" applyFill="1" applyBorder="1" applyAlignment="1">
      <alignment horizontal="center" vertical="center" shrinkToFit="1"/>
    </xf>
    <xf numFmtId="0" fontId="20" fillId="0" borderId="109" xfId="0" applyFont="1" applyFill="1" applyBorder="1" applyAlignment="1">
      <alignment horizontal="center" vertical="center" shrinkToFit="1"/>
    </xf>
    <xf numFmtId="0" fontId="20" fillId="0" borderId="108" xfId="0" applyFont="1" applyFill="1" applyBorder="1" applyAlignment="1">
      <alignment horizontal="center" vertical="center" shrinkToFit="1"/>
    </xf>
    <xf numFmtId="188" fontId="18" fillId="0" borderId="117" xfId="1" applyNumberFormat="1" applyFont="1" applyBorder="1" applyAlignment="1">
      <alignment vertical="center" shrinkToFit="1"/>
    </xf>
    <xf numFmtId="0" fontId="20" fillId="0" borderId="63" xfId="0" applyFont="1" applyBorder="1" applyAlignment="1">
      <alignment vertical="center" shrinkToFit="1"/>
    </xf>
    <xf numFmtId="188" fontId="18" fillId="10" borderId="117" xfId="1" applyNumberFormat="1" applyFont="1" applyFill="1" applyBorder="1" applyAlignment="1">
      <alignment vertical="center" shrinkToFit="1"/>
    </xf>
    <xf numFmtId="0" fontId="20" fillId="12" borderId="63" xfId="0" applyFont="1" applyFill="1" applyBorder="1" applyAlignment="1">
      <alignment vertical="center" shrinkToFit="1"/>
    </xf>
    <xf numFmtId="188" fontId="18" fillId="0" borderId="105" xfId="1" applyNumberFormat="1" applyFont="1" applyFill="1" applyBorder="1" applyAlignment="1">
      <alignment vertical="center" shrinkToFit="1"/>
    </xf>
    <xf numFmtId="188" fontId="18" fillId="0" borderId="103" xfId="1" applyNumberFormat="1" applyFont="1" applyFill="1" applyBorder="1" applyAlignment="1">
      <alignment vertical="center" shrinkToFit="1"/>
    </xf>
    <xf numFmtId="0" fontId="20" fillId="0" borderId="63" xfId="0" applyFont="1" applyFill="1" applyBorder="1" applyAlignment="1">
      <alignment vertical="center" shrinkToFit="1"/>
    </xf>
    <xf numFmtId="188" fontId="18" fillId="10" borderId="103" xfId="1" applyNumberFormat="1" applyFont="1" applyFill="1" applyBorder="1" applyAlignment="1">
      <alignment vertical="center" shrinkToFit="1"/>
    </xf>
    <xf numFmtId="188" fontId="18" fillId="10" borderId="105" xfId="1" applyNumberFormat="1" applyFont="1" applyFill="1" applyBorder="1" applyAlignment="1">
      <alignment vertical="center" shrinkToFit="1"/>
    </xf>
    <xf numFmtId="188" fontId="19" fillId="0" borderId="118" xfId="0" applyNumberFormat="1" applyFont="1" applyFill="1" applyBorder="1" applyAlignment="1">
      <alignment vertical="center" shrinkToFit="1"/>
    </xf>
    <xf numFmtId="0" fontId="20" fillId="0" borderId="64" xfId="0" applyFont="1" applyFill="1" applyBorder="1" applyAlignment="1">
      <alignment vertical="center" shrinkToFit="1"/>
    </xf>
    <xf numFmtId="188" fontId="19" fillId="0" borderId="104" xfId="0" applyNumberFormat="1" applyFont="1" applyFill="1" applyBorder="1" applyAlignment="1">
      <alignment vertical="center" shrinkToFit="1"/>
    </xf>
    <xf numFmtId="0" fontId="19" fillId="0" borderId="0" xfId="0" applyFont="1" applyFill="1" applyBorder="1" applyAlignment="1">
      <alignment vertical="center" shrinkToFit="1"/>
    </xf>
    <xf numFmtId="0" fontId="20" fillId="0" borderId="0" xfId="0" applyFont="1" applyFill="1" applyBorder="1" applyAlignment="1">
      <alignment vertical="center" shrinkToFit="1"/>
    </xf>
    <xf numFmtId="0" fontId="43" fillId="0" borderId="0" xfId="15" applyFont="1" applyAlignment="1">
      <alignment vertical="center"/>
    </xf>
    <xf numFmtId="0" fontId="43" fillId="0" borderId="0" xfId="15" applyFont="1" applyBorder="1" applyAlignment="1">
      <alignment vertical="center"/>
    </xf>
    <xf numFmtId="0" fontId="43" fillId="0" borderId="0" xfId="15" applyFont="1" applyBorder="1" applyAlignment="1">
      <alignment vertical="center" shrinkToFit="1"/>
    </xf>
    <xf numFmtId="0" fontId="43" fillId="0" borderId="0" xfId="15" applyFont="1" applyBorder="1" applyAlignment="1">
      <alignment horizontal="distributed" vertical="center"/>
    </xf>
    <xf numFmtId="190" fontId="43" fillId="0" borderId="0" xfId="15" applyNumberFormat="1" applyFont="1" applyFill="1" applyBorder="1" applyAlignment="1">
      <alignment vertical="center"/>
    </xf>
    <xf numFmtId="14" fontId="43" fillId="0" borderId="0" xfId="15" applyNumberFormat="1" applyFont="1" applyBorder="1" applyAlignment="1">
      <alignment vertical="center"/>
    </xf>
    <xf numFmtId="190" fontId="43" fillId="0" borderId="0" xfId="15" applyNumberFormat="1" applyFont="1" applyBorder="1" applyAlignment="1">
      <alignment vertical="center"/>
    </xf>
    <xf numFmtId="0" fontId="6" fillId="0" borderId="16" xfId="0" applyFont="1" applyFill="1" applyBorder="1" applyAlignment="1">
      <alignment horizontal="center" vertical="center"/>
    </xf>
    <xf numFmtId="56" fontId="6" fillId="0" borderId="79" xfId="0" applyNumberFormat="1" applyFont="1" applyFill="1" applyBorder="1" applyAlignment="1">
      <alignment horizontal="center" vertical="center" wrapText="1" shrinkToFit="1"/>
    </xf>
    <xf numFmtId="0" fontId="6" fillId="0" borderId="13" xfId="0" applyFont="1" applyFill="1" applyBorder="1" applyAlignment="1">
      <alignment horizontal="center" vertical="center" shrinkToFit="1"/>
    </xf>
    <xf numFmtId="179" fontId="6" fillId="0" borderId="13" xfId="0" applyNumberFormat="1" applyFont="1" applyFill="1" applyBorder="1" applyAlignment="1">
      <alignment horizontal="center" vertical="center" shrinkToFit="1"/>
    </xf>
    <xf numFmtId="179" fontId="6" fillId="0" borderId="12" xfId="0" applyNumberFormat="1" applyFont="1" applyFill="1" applyBorder="1" applyAlignment="1">
      <alignment horizontal="center" vertical="center" shrinkToFit="1"/>
    </xf>
    <xf numFmtId="56" fontId="6" fillId="0" borderId="8" xfId="0" applyNumberFormat="1" applyFont="1" applyFill="1" applyBorder="1" applyAlignment="1">
      <alignment horizontal="center" vertical="center" wrapText="1" shrinkToFit="1"/>
    </xf>
    <xf numFmtId="0" fontId="6" fillId="0" borderId="11" xfId="0" applyFont="1" applyFill="1" applyBorder="1" applyAlignment="1">
      <alignment horizontal="center" vertical="center"/>
    </xf>
    <xf numFmtId="179" fontId="10" fillId="0" borderId="119" xfId="0" applyNumberFormat="1" applyFont="1" applyFill="1" applyBorder="1" applyAlignment="1">
      <alignment horizontal="center" vertical="center" shrinkToFit="1"/>
    </xf>
    <xf numFmtId="179" fontId="6" fillId="0" borderId="10" xfId="0" applyNumberFormat="1" applyFont="1" applyFill="1" applyBorder="1" applyAlignment="1">
      <alignment vertical="center" shrinkToFit="1"/>
    </xf>
    <xf numFmtId="179" fontId="6" fillId="0" borderId="10" xfId="0" applyNumberFormat="1" applyFont="1" applyFill="1" applyBorder="1">
      <alignment vertical="center"/>
    </xf>
    <xf numFmtId="179" fontId="8" fillId="0" borderId="10" xfId="0" applyNumberFormat="1" applyFont="1" applyFill="1" applyBorder="1" applyAlignment="1">
      <alignment horizontal="center" vertical="center"/>
    </xf>
    <xf numFmtId="176" fontId="6" fillId="0" borderId="10" xfId="0" applyNumberFormat="1" applyFont="1" applyFill="1" applyBorder="1">
      <alignment vertical="center"/>
    </xf>
    <xf numFmtId="176" fontId="8" fillId="0" borderId="10" xfId="0" applyNumberFormat="1" applyFont="1" applyFill="1" applyBorder="1">
      <alignment vertical="center"/>
    </xf>
    <xf numFmtId="176" fontId="6" fillId="0" borderId="10" xfId="0" applyNumberFormat="1" applyFont="1" applyFill="1" applyBorder="1" applyAlignment="1">
      <alignment vertical="center" shrinkToFit="1"/>
    </xf>
    <xf numFmtId="179" fontId="6" fillId="0" borderId="0" xfId="0" applyNumberFormat="1" applyFont="1" applyFill="1" applyBorder="1">
      <alignment vertical="center"/>
    </xf>
    <xf numFmtId="20" fontId="6" fillId="0" borderId="18" xfId="0" applyNumberFormat="1" applyFont="1" applyFill="1" applyBorder="1" applyAlignment="1">
      <alignment horizontal="center" vertical="center"/>
    </xf>
    <xf numFmtId="176" fontId="10" fillId="0" borderId="99" xfId="0" applyNumberFormat="1" applyFont="1" applyFill="1" applyBorder="1" applyAlignment="1">
      <alignment horizontal="center" vertical="center" shrinkToFit="1"/>
    </xf>
    <xf numFmtId="56" fontId="6" fillId="0" borderId="29" xfId="0" applyNumberFormat="1" applyFont="1" applyFill="1" applyBorder="1" applyAlignment="1">
      <alignment vertical="center" wrapText="1" shrinkToFit="1"/>
    </xf>
    <xf numFmtId="56" fontId="6" fillId="0" borderId="12" xfId="0" applyNumberFormat="1" applyFont="1" applyFill="1" applyBorder="1" applyAlignment="1">
      <alignment vertical="center" wrapText="1" shrinkToFit="1"/>
    </xf>
    <xf numFmtId="176" fontId="7" fillId="0" borderId="77" xfId="0" applyNumberFormat="1" applyFont="1" applyFill="1" applyBorder="1" applyAlignment="1">
      <alignment horizontal="center" vertical="center" wrapText="1" shrinkToFit="1"/>
    </xf>
    <xf numFmtId="56" fontId="6" fillId="0" borderId="3" xfId="0" applyNumberFormat="1" applyFont="1" applyFill="1" applyBorder="1" applyAlignment="1">
      <alignment vertical="center" wrapText="1" shrinkToFit="1"/>
    </xf>
    <xf numFmtId="0" fontId="46" fillId="0" borderId="0" xfId="0" applyFont="1">
      <alignment vertical="center"/>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0" xfId="0" applyFont="1" applyBorder="1" applyAlignment="1">
      <alignment vertical="center"/>
    </xf>
    <xf numFmtId="0" fontId="2" fillId="0" borderId="12" xfId="0" applyFont="1" applyBorder="1" applyAlignment="1">
      <alignment vertical="center"/>
    </xf>
    <xf numFmtId="0" fontId="2" fillId="0" borderId="9" xfId="0" applyFont="1" applyBorder="1" applyAlignment="1">
      <alignment vertical="center"/>
    </xf>
    <xf numFmtId="0" fontId="2" fillId="0" borderId="9" xfId="0" applyFont="1" applyBorder="1" applyAlignment="1">
      <alignment vertical="center"/>
    </xf>
    <xf numFmtId="0" fontId="6" fillId="0" borderId="10" xfId="0" applyNumberFormat="1" applyFont="1" applyFill="1" applyBorder="1" applyAlignment="1">
      <alignment horizontal="center" vertical="center"/>
    </xf>
    <xf numFmtId="0" fontId="2" fillId="0" borderId="9" xfId="0" applyFont="1" applyBorder="1" applyAlignment="1">
      <alignment vertical="center"/>
    </xf>
    <xf numFmtId="0" fontId="35" fillId="0" borderId="0" xfId="0" applyFont="1" applyBorder="1" applyAlignment="1">
      <alignment vertical="center"/>
    </xf>
    <xf numFmtId="20" fontId="6" fillId="0" borderId="9" xfId="0" applyNumberFormat="1" applyFont="1" applyFill="1" applyBorder="1" applyAlignment="1">
      <alignment horizontal="center" vertical="center"/>
    </xf>
    <xf numFmtId="20" fontId="6" fillId="0" borderId="11" xfId="0" applyNumberFormat="1" applyFont="1" applyFill="1" applyBorder="1" applyAlignment="1">
      <alignment horizontal="center" vertical="center"/>
    </xf>
    <xf numFmtId="20" fontId="6" fillId="0" borderId="13" xfId="0" applyNumberFormat="1" applyFont="1" applyFill="1" applyBorder="1" applyAlignment="1">
      <alignment horizontal="center" vertical="center"/>
    </xf>
    <xf numFmtId="179" fontId="10" fillId="0" borderId="100" xfId="0" applyNumberFormat="1" applyFont="1" applyFill="1" applyBorder="1" applyAlignment="1">
      <alignment horizontal="center" vertical="center" shrinkToFit="1"/>
    </xf>
    <xf numFmtId="176" fontId="10" fillId="0" borderId="91" xfId="0" applyNumberFormat="1" applyFont="1" applyFill="1" applyBorder="1" applyAlignment="1">
      <alignment horizontal="center" vertical="center" shrinkToFit="1"/>
    </xf>
    <xf numFmtId="56" fontId="6" fillId="0" borderId="31" xfId="0" applyNumberFormat="1" applyFont="1" applyFill="1" applyBorder="1" applyAlignment="1">
      <alignment vertical="center" wrapText="1" shrinkToFit="1"/>
    </xf>
    <xf numFmtId="56" fontId="6" fillId="0" borderId="85" xfId="0" applyNumberFormat="1" applyFont="1" applyFill="1" applyBorder="1" applyAlignment="1">
      <alignment vertical="center" wrapText="1" shrinkToFit="1"/>
    </xf>
    <xf numFmtId="56" fontId="6" fillId="0" borderId="42" xfId="0" applyNumberFormat="1" applyFont="1" applyFill="1" applyBorder="1" applyAlignment="1">
      <alignment horizontal="center" vertical="center" wrapText="1" shrinkToFit="1"/>
    </xf>
    <xf numFmtId="176" fontId="7" fillId="0" borderId="121" xfId="0" applyNumberFormat="1" applyFont="1" applyFill="1" applyBorder="1" applyAlignment="1">
      <alignment horizontal="center" vertical="center" wrapText="1" shrinkToFit="1"/>
    </xf>
    <xf numFmtId="56" fontId="6" fillId="0" borderId="27" xfId="0" applyNumberFormat="1" applyFont="1" applyFill="1" applyBorder="1" applyAlignment="1">
      <alignment vertical="center" wrapText="1" shrinkToFit="1"/>
    </xf>
    <xf numFmtId="176" fontId="6" fillId="0" borderId="8" xfId="0" applyNumberFormat="1" applyFont="1" applyFill="1" applyBorder="1" applyAlignment="1">
      <alignment horizontal="center" vertical="center" wrapText="1" shrinkToFit="1"/>
    </xf>
    <xf numFmtId="56" fontId="6" fillId="0" borderId="7" xfId="0" applyNumberFormat="1" applyFont="1" applyFill="1" applyBorder="1" applyAlignment="1">
      <alignment vertical="center" wrapText="1" shrinkToFit="1"/>
    </xf>
    <xf numFmtId="176" fontId="6" fillId="0" borderId="28" xfId="0" applyNumberFormat="1" applyFont="1" applyFill="1" applyBorder="1" applyAlignment="1">
      <alignment horizontal="center" vertical="center" wrapText="1" shrinkToFit="1"/>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6" fillId="0" borderId="15" xfId="0" applyFont="1" applyFill="1" applyBorder="1" applyAlignment="1">
      <alignment horizontal="center" vertical="center" shrinkToFit="1"/>
    </xf>
    <xf numFmtId="0" fontId="6" fillId="0" borderId="15" xfId="0" applyFont="1" applyFill="1" applyBorder="1" applyAlignment="1">
      <alignment horizontal="center" vertical="center"/>
    </xf>
    <xf numFmtId="0" fontId="6" fillId="0" borderId="10" xfId="0" applyFont="1" applyFill="1" applyBorder="1" applyAlignment="1">
      <alignment horizontal="center" vertical="center"/>
    </xf>
    <xf numFmtId="176" fontId="6" fillId="0" borderId="10" xfId="0" applyNumberFormat="1" applyFont="1" applyFill="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0" fontId="13" fillId="0" borderId="0" xfId="0" applyFont="1" applyFill="1" applyAlignment="1">
      <alignment vertical="top"/>
    </xf>
    <xf numFmtId="0" fontId="14" fillId="0" borderId="0" xfId="0" applyFont="1" applyFill="1" applyAlignment="1">
      <alignment vertical="top"/>
    </xf>
    <xf numFmtId="49" fontId="13" fillId="0" borderId="0" xfId="0" applyNumberFormat="1" applyFont="1" applyAlignment="1">
      <alignment vertical="top"/>
    </xf>
    <xf numFmtId="0" fontId="15" fillId="0" borderId="0" xfId="0" applyFont="1" applyAlignment="1">
      <alignment vertical="top"/>
    </xf>
    <xf numFmtId="0" fontId="14" fillId="0" borderId="0" xfId="0" applyFont="1" applyAlignment="1">
      <alignment vertical="top"/>
    </xf>
    <xf numFmtId="0" fontId="14" fillId="0" borderId="0" xfId="0" applyFont="1" applyAlignment="1">
      <alignment horizontal="center" vertical="top"/>
    </xf>
    <xf numFmtId="182" fontId="14" fillId="0" borderId="0" xfId="0" applyNumberFormat="1" applyFont="1" applyAlignment="1">
      <alignment vertical="top"/>
    </xf>
    <xf numFmtId="0" fontId="14" fillId="0" borderId="0" xfId="0" quotePrefix="1" applyFont="1" applyAlignment="1">
      <alignment horizontal="right"/>
    </xf>
    <xf numFmtId="0" fontId="48" fillId="0" borderId="0" xfId="0" applyFont="1" applyAlignment="1">
      <alignment horizontal="right"/>
    </xf>
    <xf numFmtId="49" fontId="14" fillId="0" borderId="0" xfId="0" applyNumberFormat="1" applyFont="1" applyAlignment="1">
      <alignment horizontal="center" vertical="top"/>
    </xf>
    <xf numFmtId="0" fontId="15" fillId="0" borderId="0" xfId="0" quotePrefix="1" applyFont="1" applyAlignment="1">
      <alignment horizontal="right" vertical="top"/>
    </xf>
    <xf numFmtId="0" fontId="14" fillId="0" borderId="0" xfId="0" applyFont="1" applyBorder="1" applyAlignment="1">
      <alignment vertical="top"/>
    </xf>
    <xf numFmtId="0" fontId="14" fillId="0" borderId="7" xfId="0" applyFont="1" applyBorder="1" applyAlignment="1">
      <alignment vertical="top"/>
    </xf>
    <xf numFmtId="0" fontId="15" fillId="0" borderId="0" xfId="0" applyFont="1" applyFill="1" applyBorder="1" applyAlignment="1">
      <alignment vertical="top" wrapText="1"/>
    </xf>
    <xf numFmtId="0" fontId="15" fillId="0" borderId="0" xfId="0" applyFont="1" applyFill="1" applyBorder="1" applyAlignment="1">
      <alignment vertical="top"/>
    </xf>
    <xf numFmtId="0" fontId="15" fillId="0" borderId="0" xfId="0" applyFont="1" applyFill="1" applyAlignment="1">
      <alignment vertical="top"/>
    </xf>
    <xf numFmtId="0" fontId="17" fillId="0" borderId="1" xfId="0" applyFont="1" applyFill="1" applyBorder="1" applyAlignment="1">
      <alignment vertical="top"/>
    </xf>
    <xf numFmtId="0" fontId="20" fillId="0" borderId="4" xfId="0" applyFont="1" applyFill="1" applyBorder="1" applyAlignment="1">
      <alignment horizontal="right" vertical="top"/>
    </xf>
    <xf numFmtId="0" fontId="19" fillId="0" borderId="4" xfId="0" applyFont="1" applyFill="1" applyBorder="1" applyAlignment="1">
      <alignment horizontal="right" vertical="top"/>
    </xf>
    <xf numFmtId="0" fontId="50" fillId="0" borderId="6" xfId="0" applyFont="1" applyFill="1" applyBorder="1" applyAlignment="1">
      <alignment horizontal="right" vertical="top"/>
    </xf>
    <xf numFmtId="0" fontId="19" fillId="0" borderId="6" xfId="0" applyFont="1" applyFill="1" applyBorder="1" applyAlignment="1">
      <alignment horizontal="right" vertical="top"/>
    </xf>
    <xf numFmtId="0" fontId="20" fillId="0" borderId="6" xfId="0" applyFont="1" applyFill="1" applyBorder="1" applyAlignment="1">
      <alignment horizontal="right" vertical="top"/>
    </xf>
    <xf numFmtId="0" fontId="2" fillId="0" borderId="0" xfId="0" applyFont="1" applyBorder="1" applyAlignment="1">
      <alignment horizontal="center" vertical="center"/>
    </xf>
    <xf numFmtId="0" fontId="2" fillId="0" borderId="0" xfId="0" applyFont="1" applyBorder="1" applyAlignment="1">
      <alignment vertical="center"/>
    </xf>
    <xf numFmtId="176" fontId="6" fillId="0" borderId="40" xfId="0" applyNumberFormat="1" applyFont="1" applyFill="1" applyBorder="1" applyAlignment="1">
      <alignment horizontal="center" vertical="center" wrapText="1"/>
    </xf>
    <xf numFmtId="176" fontId="6" fillId="0" borderId="4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shrinkToFit="1"/>
    </xf>
    <xf numFmtId="20" fontId="6" fillId="0" borderId="0" xfId="0" applyNumberFormat="1" applyFont="1" applyFill="1" applyBorder="1" applyAlignment="1">
      <alignment horizontal="center" vertical="center"/>
    </xf>
    <xf numFmtId="20" fontId="6" fillId="0" borderId="13" xfId="0" applyNumberFormat="1" applyFont="1" applyFill="1" applyBorder="1" applyAlignment="1">
      <alignment horizontal="center" vertical="center" shrinkToFit="1"/>
    </xf>
    <xf numFmtId="0" fontId="7" fillId="0" borderId="45" xfId="0" applyFont="1" applyFill="1" applyBorder="1" applyAlignment="1">
      <alignment horizontal="center" vertical="center"/>
    </xf>
    <xf numFmtId="176" fontId="7" fillId="0" borderId="40" xfId="0" applyNumberFormat="1" applyFont="1" applyFill="1" applyBorder="1" applyAlignment="1">
      <alignment horizontal="center" vertical="center"/>
    </xf>
    <xf numFmtId="0" fontId="7" fillId="0" borderId="38" xfId="0" applyFont="1" applyFill="1" applyBorder="1" applyAlignment="1">
      <alignment horizontal="center" vertical="center"/>
    </xf>
    <xf numFmtId="176" fontId="7" fillId="0" borderId="49" xfId="0" applyNumberFormat="1" applyFont="1" applyFill="1" applyBorder="1" applyAlignment="1">
      <alignment horizontal="center" vertical="center"/>
    </xf>
    <xf numFmtId="176" fontId="7" fillId="0" borderId="39" xfId="0" applyNumberFormat="1" applyFont="1" applyFill="1" applyBorder="1" applyAlignment="1">
      <alignment horizontal="center" vertical="center"/>
    </xf>
    <xf numFmtId="176" fontId="7" fillId="0" borderId="40" xfId="0" applyNumberFormat="1" applyFont="1" applyFill="1" applyBorder="1">
      <alignment vertical="center"/>
    </xf>
    <xf numFmtId="0" fontId="7" fillId="0" borderId="41" xfId="0" applyFont="1" applyFill="1" applyBorder="1" applyAlignment="1">
      <alignment horizontal="center" vertical="center"/>
    </xf>
    <xf numFmtId="0" fontId="7" fillId="0" borderId="39" xfId="0" applyFont="1" applyFill="1" applyBorder="1">
      <alignment vertical="center"/>
    </xf>
    <xf numFmtId="0" fontId="7" fillId="0" borderId="17"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13" xfId="0" applyFont="1" applyFill="1" applyBorder="1" applyAlignment="1">
      <alignment horizontal="center" vertical="center" shrinkToFit="1"/>
    </xf>
    <xf numFmtId="0" fontId="7" fillId="0" borderId="13"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5" xfId="0" applyFont="1" applyFill="1" applyBorder="1" applyAlignment="1">
      <alignment horizontal="center" vertical="center" shrinkToFit="1"/>
    </xf>
    <xf numFmtId="176" fontId="7" fillId="0" borderId="49" xfId="0" applyNumberFormat="1" applyFont="1" applyFill="1" applyBorder="1" applyAlignment="1">
      <alignment horizontal="center" vertical="center" shrinkToFit="1"/>
    </xf>
    <xf numFmtId="0" fontId="7" fillId="0" borderId="40"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50"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8" xfId="0" applyFont="1" applyFill="1" applyBorder="1">
      <alignment vertical="center"/>
    </xf>
    <xf numFmtId="0" fontId="7" fillId="0" borderId="0" xfId="0" applyFont="1" applyFill="1">
      <alignment vertical="center"/>
    </xf>
    <xf numFmtId="190" fontId="53" fillId="0" borderId="122" xfId="0" applyNumberFormat="1" applyFont="1" applyBorder="1">
      <alignment vertical="center"/>
    </xf>
    <xf numFmtId="0" fontId="53" fillId="0" borderId="122" xfId="0" applyFont="1" applyBorder="1">
      <alignment vertical="center"/>
    </xf>
    <xf numFmtId="0" fontId="34" fillId="0" borderId="0" xfId="0" applyFont="1" applyAlignment="1">
      <alignment vertical="center"/>
    </xf>
    <xf numFmtId="0" fontId="34" fillId="0" borderId="13" xfId="0" applyFont="1" applyBorder="1" applyAlignment="1">
      <alignment horizontal="center" vertical="center"/>
    </xf>
    <xf numFmtId="0" fontId="34" fillId="0" borderId="13" xfId="0" applyFont="1" applyBorder="1" applyAlignment="1">
      <alignment vertical="center"/>
    </xf>
    <xf numFmtId="0" fontId="34" fillId="0" borderId="12" xfId="0" applyFont="1" applyBorder="1" applyAlignment="1">
      <alignment horizontal="center" vertical="center"/>
    </xf>
    <xf numFmtId="0" fontId="34" fillId="0" borderId="12" xfId="0" applyFont="1" applyBorder="1" applyAlignment="1">
      <alignment vertical="center"/>
    </xf>
    <xf numFmtId="0" fontId="34" fillId="0" borderId="112" xfId="0" applyFont="1" applyBorder="1" applyAlignment="1">
      <alignment horizontal="center" vertical="center"/>
    </xf>
    <xf numFmtId="0" fontId="34" fillId="0" borderId="113" xfId="0" applyFont="1" applyBorder="1" applyAlignment="1">
      <alignment horizontal="center" vertical="center"/>
    </xf>
    <xf numFmtId="0" fontId="34" fillId="0" borderId="113" xfId="0" applyFont="1" applyBorder="1" applyAlignment="1">
      <alignment vertical="center"/>
    </xf>
    <xf numFmtId="0" fontId="34" fillId="0" borderId="114" xfId="0" applyFont="1" applyBorder="1" applyAlignment="1">
      <alignment vertical="center"/>
    </xf>
    <xf numFmtId="0" fontId="34" fillId="0" borderId="115" xfId="0" applyFont="1" applyBorder="1" applyAlignment="1">
      <alignment horizontal="center" vertical="center"/>
    </xf>
    <xf numFmtId="0" fontId="34" fillId="0" borderId="116" xfId="0" applyFont="1" applyBorder="1" applyAlignment="1">
      <alignment vertical="center"/>
    </xf>
    <xf numFmtId="0" fontId="34" fillId="0" borderId="34" xfId="0" applyFont="1" applyBorder="1" applyAlignment="1">
      <alignment horizontal="center" vertical="center"/>
    </xf>
    <xf numFmtId="0" fontId="34" fillId="0" borderId="34" xfId="0" applyFont="1" applyBorder="1" applyAlignment="1">
      <alignment vertical="center"/>
    </xf>
    <xf numFmtId="0" fontId="34" fillId="0" borderId="0" xfId="0" applyFont="1" applyAlignment="1">
      <alignment horizontal="center" vertical="center"/>
    </xf>
    <xf numFmtId="0" fontId="34" fillId="0" borderId="0" xfId="0" applyFont="1" applyAlignment="1"/>
    <xf numFmtId="179" fontId="6" fillId="0" borderId="9" xfId="0" applyNumberFormat="1" applyFont="1" applyFill="1" applyBorder="1" applyAlignment="1">
      <alignment horizontal="center" vertical="center" shrinkToFit="1"/>
    </xf>
    <xf numFmtId="179" fontId="6" fillId="0" borderId="45" xfId="0" applyNumberFormat="1" applyFont="1" applyFill="1" applyBorder="1" applyAlignment="1">
      <alignment horizontal="center" vertical="center" shrinkToFit="1"/>
    </xf>
    <xf numFmtId="176" fontId="6" fillId="0" borderId="39" xfId="0" applyNumberFormat="1" applyFont="1" applyFill="1" applyBorder="1" applyAlignment="1">
      <alignment horizontal="center" vertical="center" shrinkToFit="1"/>
    </xf>
    <xf numFmtId="179" fontId="6" fillId="0" borderId="41" xfId="0" applyNumberFormat="1" applyFont="1" applyFill="1" applyBorder="1" applyAlignment="1">
      <alignment horizontal="center" vertical="center" shrinkToFit="1"/>
    </xf>
    <xf numFmtId="179" fontId="6" fillId="0" borderId="38" xfId="0" applyNumberFormat="1" applyFont="1" applyFill="1" applyBorder="1" applyAlignment="1">
      <alignment horizontal="center" vertical="center" shrinkToFit="1"/>
    </xf>
    <xf numFmtId="176" fontId="6" fillId="0" borderId="46" xfId="0" applyNumberFormat="1" applyFont="1" applyFill="1" applyBorder="1" applyAlignment="1">
      <alignment horizontal="center" vertical="center" shrinkToFit="1"/>
    </xf>
    <xf numFmtId="179" fontId="6" fillId="0" borderId="17" xfId="0" applyNumberFormat="1" applyFont="1" applyFill="1" applyBorder="1" applyAlignment="1">
      <alignment horizontal="center" vertical="center" shrinkToFit="1"/>
    </xf>
    <xf numFmtId="176" fontId="6" fillId="0" borderId="18" xfId="0" applyNumberFormat="1" applyFont="1" applyFill="1" applyBorder="1" applyAlignment="1">
      <alignment horizontal="center" vertical="center" shrinkToFit="1"/>
    </xf>
    <xf numFmtId="179" fontId="6" fillId="0" borderId="47" xfId="0" applyNumberFormat="1" applyFont="1" applyFill="1" applyBorder="1" applyAlignment="1">
      <alignment horizontal="center" vertical="center" shrinkToFit="1"/>
    </xf>
    <xf numFmtId="176" fontId="6" fillId="0" borderId="48" xfId="0" applyNumberFormat="1" applyFont="1" applyFill="1" applyBorder="1" applyAlignment="1">
      <alignment horizontal="center" vertical="center" shrinkToFit="1"/>
    </xf>
    <xf numFmtId="179" fontId="6" fillId="0" borderId="1" xfId="0" applyNumberFormat="1" applyFont="1" applyFill="1" applyBorder="1" applyAlignment="1">
      <alignment horizontal="center" vertical="center" shrinkToFit="1"/>
    </xf>
    <xf numFmtId="179" fontId="6" fillId="0" borderId="25" xfId="0" applyNumberFormat="1" applyFont="1" applyFill="1" applyBorder="1" applyAlignment="1">
      <alignment horizontal="center" vertical="center" shrinkToFit="1"/>
    </xf>
    <xf numFmtId="176" fontId="6" fillId="0" borderId="24" xfId="0" applyNumberFormat="1" applyFont="1" applyFill="1" applyBorder="1" applyAlignment="1">
      <alignment horizontal="center" vertical="center" shrinkToFit="1"/>
    </xf>
    <xf numFmtId="179" fontId="6" fillId="0" borderId="84" xfId="0" applyNumberFormat="1" applyFont="1" applyFill="1" applyBorder="1" applyAlignment="1">
      <alignment horizontal="center" vertical="center" shrinkToFit="1"/>
    </xf>
    <xf numFmtId="179" fontId="6" fillId="0" borderId="82" xfId="0" applyNumberFormat="1" applyFont="1" applyFill="1" applyBorder="1" applyAlignment="1">
      <alignment horizontal="center" vertical="center" shrinkToFit="1"/>
    </xf>
    <xf numFmtId="176" fontId="6" fillId="0" borderId="87" xfId="0" applyNumberFormat="1" applyFont="1" applyFill="1" applyBorder="1" applyAlignment="1">
      <alignment horizontal="center" vertical="center" shrinkToFit="1"/>
    </xf>
    <xf numFmtId="176" fontId="6" fillId="0" borderId="83" xfId="0" applyNumberFormat="1" applyFont="1" applyFill="1" applyBorder="1" applyAlignment="1">
      <alignment horizontal="center" vertical="center" shrinkToFit="1"/>
    </xf>
    <xf numFmtId="179" fontId="6" fillId="0" borderId="29" xfId="0" applyNumberFormat="1" applyFont="1" applyFill="1" applyBorder="1" applyAlignment="1">
      <alignment horizontal="center" vertical="center" shrinkToFit="1"/>
    </xf>
    <xf numFmtId="176" fontId="6" fillId="0" borderId="77" xfId="0" applyNumberFormat="1" applyFont="1" applyFill="1" applyBorder="1" applyAlignment="1">
      <alignment horizontal="center" vertical="center" shrinkToFit="1"/>
    </xf>
    <xf numFmtId="179" fontId="6" fillId="0" borderId="23" xfId="0" applyNumberFormat="1" applyFont="1" applyFill="1" applyBorder="1" applyAlignment="1">
      <alignment horizontal="center" vertical="center" shrinkToFit="1"/>
    </xf>
    <xf numFmtId="176" fontId="6" fillId="0" borderId="88" xfId="0" applyNumberFormat="1" applyFont="1" applyFill="1" applyBorder="1" applyAlignment="1">
      <alignment horizontal="center" vertical="center" shrinkToFit="1"/>
    </xf>
    <xf numFmtId="188" fontId="18" fillId="13" borderId="103" xfId="1" applyNumberFormat="1" applyFont="1" applyFill="1" applyBorder="1" applyAlignment="1">
      <alignment vertical="center" shrinkToFit="1"/>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2" fillId="0" borderId="9" xfId="0" applyFont="1" applyBorder="1" applyAlignment="1">
      <alignment vertical="center"/>
    </xf>
    <xf numFmtId="0" fontId="54" fillId="0" borderId="0" xfId="0" applyFont="1" applyAlignment="1"/>
    <xf numFmtId="0" fontId="54" fillId="0" borderId="0" xfId="0" applyFont="1" applyAlignment="1">
      <alignment horizontal="right"/>
    </xf>
    <xf numFmtId="57" fontId="55" fillId="0" borderId="0" xfId="0" quotePrefix="1" applyNumberFormat="1" applyFont="1" applyAlignment="1">
      <alignment horizontal="right" vertical="top"/>
    </xf>
    <xf numFmtId="0" fontId="14" fillId="0" borderId="1" xfId="0" applyFont="1" applyBorder="1" applyAlignment="1">
      <alignment vertical="center"/>
    </xf>
    <xf numFmtId="0" fontId="14" fillId="0" borderId="2" xfId="0" applyFont="1" applyBorder="1" applyAlignment="1">
      <alignment horizontal="center" vertical="center"/>
    </xf>
    <xf numFmtId="49" fontId="14" fillId="0" borderId="3" xfId="0" applyNumberFormat="1" applyFont="1" applyBorder="1" applyAlignment="1">
      <alignment horizontal="center" vertical="center"/>
    </xf>
    <xf numFmtId="0" fontId="16" fillId="0" borderId="10" xfId="0" applyFont="1" applyBorder="1" applyAlignment="1">
      <alignment horizontal="center" vertical="center"/>
    </xf>
    <xf numFmtId="0" fontId="54" fillId="0" borderId="0" xfId="0" applyFont="1" applyAlignment="1">
      <alignment vertical="center"/>
    </xf>
    <xf numFmtId="182" fontId="14" fillId="0" borderId="0" xfId="0" applyNumberFormat="1" applyFont="1" applyAlignment="1">
      <alignment vertical="center"/>
    </xf>
    <xf numFmtId="0" fontId="14" fillId="0" borderId="0" xfId="0" applyFont="1" applyAlignment="1">
      <alignment vertical="center"/>
    </xf>
    <xf numFmtId="0" fontId="54" fillId="0" borderId="0" xfId="0" applyFont="1" applyAlignment="1">
      <alignment horizontal="right" vertical="center"/>
    </xf>
    <xf numFmtId="0" fontId="56" fillId="0" borderId="12" xfId="0" applyFont="1" applyBorder="1" applyAlignment="1">
      <alignment horizontal="center"/>
    </xf>
    <xf numFmtId="0" fontId="14" fillId="0" borderId="6" xfId="0" applyFont="1" applyBorder="1" applyAlignment="1">
      <alignment vertical="center"/>
    </xf>
    <xf numFmtId="0" fontId="14" fillId="0" borderId="7" xfId="0" applyFont="1" applyBorder="1" applyAlignment="1">
      <alignment horizontal="center" vertical="center"/>
    </xf>
    <xf numFmtId="49" fontId="14" fillId="0" borderId="8" xfId="0" applyNumberFormat="1" applyFont="1" applyBorder="1" applyAlignment="1">
      <alignment horizontal="center" vertical="center"/>
    </xf>
    <xf numFmtId="0" fontId="14" fillId="0" borderId="13" xfId="0" applyFont="1" applyBorder="1" applyAlignment="1">
      <alignment horizontal="center" vertical="center"/>
    </xf>
    <xf numFmtId="0" fontId="54" fillId="0" borderId="34" xfId="0" applyFont="1" applyBorder="1" applyAlignment="1">
      <alignment horizontal="right"/>
    </xf>
    <xf numFmtId="0" fontId="14" fillId="0" borderId="0" xfId="0" applyFont="1" applyAlignment="1">
      <alignment horizontal="right" vertical="top"/>
    </xf>
    <xf numFmtId="0" fontId="17" fillId="0" borderId="2" xfId="0" applyFont="1" applyFill="1" applyBorder="1" applyAlignment="1">
      <alignment vertical="center"/>
    </xf>
    <xf numFmtId="0" fontId="19" fillId="0" borderId="6"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vertical="center"/>
    </xf>
    <xf numFmtId="57" fontId="19" fillId="0" borderId="3" xfId="0" applyNumberFormat="1" applyFont="1" applyFill="1" applyBorder="1" applyAlignment="1">
      <alignment horizontal="center" vertical="center"/>
    </xf>
    <xf numFmtId="0" fontId="14" fillId="0" borderId="66" xfId="0" applyFont="1" applyBorder="1" applyAlignment="1">
      <alignment vertical="center"/>
    </xf>
    <xf numFmtId="0" fontId="14" fillId="0" borderId="56" xfId="0" applyFont="1" applyBorder="1" applyAlignment="1">
      <alignment vertical="center"/>
    </xf>
    <xf numFmtId="0" fontId="14" fillId="0" borderId="61" xfId="0" applyFont="1" applyBorder="1" applyAlignment="1">
      <alignment vertical="center"/>
    </xf>
    <xf numFmtId="0" fontId="14" fillId="0" borderId="2" xfId="0" applyFont="1" applyBorder="1" applyAlignment="1">
      <alignment vertical="center"/>
    </xf>
    <xf numFmtId="0" fontId="48" fillId="0" borderId="0" xfId="0" applyFont="1" applyAlignment="1">
      <alignment horizontal="right" vertical="center"/>
    </xf>
    <xf numFmtId="0" fontId="59" fillId="0" borderId="0" xfId="0" applyFont="1" applyAlignment="1">
      <alignment horizontal="right" vertical="top"/>
    </xf>
    <xf numFmtId="0" fontId="20" fillId="0" borderId="0" xfId="0" applyFont="1" applyFill="1" applyBorder="1" applyAlignment="1">
      <alignment horizontal="right" vertical="center"/>
    </xf>
    <xf numFmtId="0" fontId="19" fillId="0" borderId="13" xfId="0" applyFont="1" applyBorder="1" applyAlignment="1">
      <alignment horizontal="center" vertical="center"/>
    </xf>
    <xf numFmtId="0" fontId="60" fillId="0" borderId="4" xfId="0" applyFont="1" applyFill="1" applyBorder="1" applyAlignment="1">
      <alignment horizontal="right" vertical="center"/>
    </xf>
    <xf numFmtId="57" fontId="19" fillId="0" borderId="5" xfId="0" applyNumberFormat="1" applyFont="1" applyFill="1" applyBorder="1" applyAlignment="1">
      <alignment horizontal="left" vertical="center"/>
    </xf>
    <xf numFmtId="0" fontId="14" fillId="0" borderId="62" xfId="0" applyFont="1" applyBorder="1" applyAlignment="1">
      <alignment vertical="center"/>
    </xf>
    <xf numFmtId="0" fontId="14" fillId="0" borderId="55" xfId="0" applyFont="1" applyBorder="1" applyAlignment="1">
      <alignment vertical="center"/>
    </xf>
    <xf numFmtId="0" fontId="14" fillId="0" borderId="63" xfId="0" applyFont="1" applyBorder="1" applyAlignment="1">
      <alignment vertical="center"/>
    </xf>
    <xf numFmtId="0" fontId="14" fillId="0" borderId="0" xfId="0" applyFont="1" applyBorder="1" applyAlignment="1">
      <alignment vertical="center"/>
    </xf>
    <xf numFmtId="0" fontId="14" fillId="0" borderId="0" xfId="0" applyFont="1" applyAlignment="1">
      <alignment horizontal="center" vertical="center"/>
    </xf>
    <xf numFmtId="0" fontId="15" fillId="0" borderId="0" xfId="0" applyFont="1" applyAlignment="1">
      <alignment horizontal="right" vertical="top"/>
    </xf>
    <xf numFmtId="0" fontId="19" fillId="0" borderId="0" xfId="0" applyFont="1" applyFill="1" applyBorder="1" applyAlignment="1">
      <alignment horizontal="right" vertical="center"/>
    </xf>
    <xf numFmtId="0" fontId="60" fillId="0" borderId="6" xfId="0" applyFont="1" applyFill="1" applyBorder="1" applyAlignment="1">
      <alignment horizontal="right" vertical="center"/>
    </xf>
    <xf numFmtId="57" fontId="19" fillId="0" borderId="8" xfId="0" applyNumberFormat="1" applyFont="1" applyFill="1" applyBorder="1" applyAlignment="1">
      <alignment horizontal="left" vertical="center"/>
    </xf>
    <xf numFmtId="0" fontId="61" fillId="0" borderId="0" xfId="0" applyFont="1" applyAlignment="1">
      <alignment horizontal="right" vertical="top"/>
    </xf>
    <xf numFmtId="0" fontId="20" fillId="0" borderId="7" xfId="0" applyFont="1" applyFill="1" applyBorder="1" applyAlignment="1">
      <alignment horizontal="right" vertical="center"/>
    </xf>
    <xf numFmtId="0" fontId="14" fillId="0" borderId="67" xfId="0" applyFont="1" applyBorder="1" applyAlignment="1">
      <alignment vertical="center"/>
    </xf>
    <xf numFmtId="0" fontId="14" fillId="0" borderId="53" xfId="0" applyFont="1" applyBorder="1" applyAlignment="1">
      <alignment vertical="center"/>
    </xf>
    <xf numFmtId="0" fontId="14" fillId="0" borderId="64" xfId="0" applyFont="1" applyBorder="1" applyAlignment="1">
      <alignment vertical="center"/>
    </xf>
    <xf numFmtId="0" fontId="14" fillId="0" borderId="7" xfId="0" applyFont="1" applyBorder="1" applyAlignment="1">
      <alignment vertical="center"/>
    </xf>
    <xf numFmtId="0" fontId="14" fillId="0" borderId="66" xfId="0" applyFont="1" applyFill="1" applyBorder="1" applyAlignment="1">
      <alignment vertical="center"/>
    </xf>
    <xf numFmtId="0" fontId="14" fillId="0" borderId="56" xfId="0" applyFont="1" applyFill="1" applyBorder="1" applyAlignment="1">
      <alignment vertical="center"/>
    </xf>
    <xf numFmtId="0" fontId="14" fillId="0" borderId="61" xfId="0" applyFont="1" applyFill="1" applyBorder="1" applyAlignment="1">
      <alignment vertical="center"/>
    </xf>
    <xf numFmtId="0" fontId="14" fillId="0" borderId="62" xfId="0" applyFont="1" applyFill="1" applyBorder="1" applyAlignment="1">
      <alignment vertical="center"/>
    </xf>
    <xf numFmtId="0" fontId="14" fillId="0" borderId="55" xfId="0" applyFont="1" applyFill="1" applyBorder="1" applyAlignment="1">
      <alignment vertical="center"/>
    </xf>
    <xf numFmtId="0" fontId="14" fillId="0" borderId="63" xfId="0" applyFont="1" applyFill="1" applyBorder="1" applyAlignment="1">
      <alignment vertical="center"/>
    </xf>
    <xf numFmtId="0" fontId="18" fillId="0" borderId="13" xfId="0" applyFont="1" applyFill="1" applyBorder="1" applyAlignment="1">
      <alignment horizontal="center" vertical="center"/>
    </xf>
    <xf numFmtId="0" fontId="19" fillId="0" borderId="7" xfId="0" applyFont="1" applyFill="1" applyBorder="1" applyAlignment="1">
      <alignment horizontal="right" vertical="center"/>
    </xf>
    <xf numFmtId="0" fontId="19" fillId="0" borderId="9" xfId="0" applyFont="1" applyFill="1" applyBorder="1" applyAlignment="1">
      <alignment vertical="center"/>
    </xf>
    <xf numFmtId="49" fontId="19" fillId="0" borderId="10" xfId="0" applyNumberFormat="1" applyFont="1" applyBorder="1" applyAlignment="1">
      <alignment vertical="center"/>
    </xf>
    <xf numFmtId="49" fontId="19" fillId="0" borderId="11" xfId="0" applyNumberFormat="1" applyFont="1" applyBorder="1" applyAlignment="1">
      <alignment horizontal="center" vertical="center"/>
    </xf>
    <xf numFmtId="0" fontId="14" fillId="0" borderId="67" xfId="0" applyFont="1" applyFill="1" applyBorder="1" applyAlignment="1">
      <alignment vertical="center"/>
    </xf>
    <xf numFmtId="0" fontId="14" fillId="0" borderId="53" xfId="0" applyFont="1" applyFill="1" applyBorder="1" applyAlignment="1">
      <alignment vertical="center"/>
    </xf>
    <xf numFmtId="0" fontId="14" fillId="0" borderId="64" xfId="0" applyFont="1" applyFill="1" applyBorder="1" applyAlignment="1">
      <alignment vertical="center"/>
    </xf>
    <xf numFmtId="0" fontId="14" fillId="0" borderId="2" xfId="0" applyFont="1" applyFill="1" applyBorder="1" applyAlignment="1">
      <alignment vertical="center"/>
    </xf>
    <xf numFmtId="49" fontId="19" fillId="0" borderId="11" xfId="0" applyNumberFormat="1" applyFont="1" applyFill="1" applyBorder="1" applyAlignment="1">
      <alignment horizontal="center" vertical="center"/>
    </xf>
    <xf numFmtId="0" fontId="15" fillId="0" borderId="0" xfId="0" applyFont="1" applyAlignment="1">
      <alignment horizontal="center" vertical="center"/>
    </xf>
    <xf numFmtId="0" fontId="18" fillId="0" borderId="0" xfId="0" applyFont="1" applyAlignment="1">
      <alignment vertical="center"/>
    </xf>
    <xf numFmtId="0" fontId="15" fillId="0" borderId="0" xfId="0" applyFont="1" applyFill="1" applyBorder="1" applyAlignment="1">
      <alignment vertical="center" wrapText="1"/>
    </xf>
    <xf numFmtId="0" fontId="62" fillId="0" borderId="0" xfId="0" applyFont="1" applyAlignment="1">
      <alignment horizontal="right" vertical="top"/>
    </xf>
    <xf numFmtId="0" fontId="14" fillId="0" borderId="0" xfId="0" applyFont="1" applyFill="1" applyBorder="1" applyAlignment="1">
      <alignment vertical="center"/>
    </xf>
    <xf numFmtId="0" fontId="15" fillId="0" borderId="0" xfId="0" quotePrefix="1" applyFont="1" applyAlignment="1">
      <alignment vertical="center"/>
    </xf>
    <xf numFmtId="0" fontId="15" fillId="0" borderId="7" xfId="0" applyFont="1" applyFill="1" applyBorder="1" applyAlignment="1">
      <alignment horizontal="right" vertical="center"/>
    </xf>
    <xf numFmtId="49" fontId="19" fillId="0" borderId="10" xfId="0" applyNumberFormat="1" applyFont="1" applyFill="1" applyBorder="1" applyAlignment="1">
      <alignment horizontal="center" vertical="center" shrinkToFit="1"/>
    </xf>
    <xf numFmtId="49" fontId="19" fillId="0" borderId="11" xfId="0" applyNumberFormat="1" applyFont="1" applyFill="1" applyBorder="1" applyAlignment="1">
      <alignment horizontal="center" vertical="center" shrinkToFit="1"/>
    </xf>
    <xf numFmtId="0" fontId="14" fillId="0" borderId="7" xfId="0" applyFont="1" applyFill="1" applyBorder="1" applyAlignment="1">
      <alignment vertical="center"/>
    </xf>
    <xf numFmtId="0" fontId="15" fillId="0" borderId="6" xfId="0" applyFont="1" applyFill="1" applyBorder="1" applyAlignment="1">
      <alignment horizontal="right" vertical="top"/>
    </xf>
    <xf numFmtId="0" fontId="15" fillId="0" borderId="0" xfId="0" applyFont="1" applyFill="1" applyBorder="1" applyAlignment="1">
      <alignment vertical="center"/>
    </xf>
    <xf numFmtId="182" fontId="15" fillId="0" borderId="0" xfId="0" applyNumberFormat="1" applyFont="1" applyAlignment="1">
      <alignment vertical="center"/>
    </xf>
    <xf numFmtId="0" fontId="15" fillId="0" borderId="0" xfId="0" applyFont="1" applyAlignment="1">
      <alignment vertical="center"/>
    </xf>
    <xf numFmtId="0" fontId="18" fillId="0" borderId="6" xfId="0" applyFont="1" applyFill="1" applyBorder="1" applyAlignment="1">
      <alignment horizontal="center" vertical="center"/>
    </xf>
    <xf numFmtId="0" fontId="15" fillId="0" borderId="0" xfId="0" applyFont="1" applyFill="1" applyAlignment="1">
      <alignment vertical="center"/>
    </xf>
    <xf numFmtId="182" fontId="14" fillId="0" borderId="0" xfId="0" applyNumberFormat="1" applyFont="1" applyFill="1" applyAlignment="1">
      <alignment vertical="center"/>
    </xf>
    <xf numFmtId="0" fontId="14" fillId="0" borderId="0" xfId="0" applyFont="1" applyFill="1" applyAlignment="1">
      <alignment vertical="center"/>
    </xf>
    <xf numFmtId="0" fontId="18" fillId="0" borderId="7" xfId="0" applyFont="1" applyBorder="1" applyAlignment="1">
      <alignment horizontal="center" vertical="center"/>
    </xf>
    <xf numFmtId="0" fontId="18" fillId="0" borderId="7" xfId="0" applyFont="1" applyBorder="1" applyAlignment="1">
      <alignment vertical="center"/>
    </xf>
    <xf numFmtId="49" fontId="18" fillId="0" borderId="7" xfId="0" applyNumberFormat="1" applyFont="1" applyBorder="1" applyAlignment="1">
      <alignment horizontal="center" vertical="center"/>
    </xf>
    <xf numFmtId="182" fontId="14" fillId="0" borderId="7" xfId="0" applyNumberFormat="1" applyFont="1" applyBorder="1" applyAlignment="1">
      <alignment vertical="center"/>
    </xf>
    <xf numFmtId="0" fontId="14" fillId="0" borderId="6" xfId="0" applyFont="1" applyFill="1" applyBorder="1" applyAlignment="1">
      <alignment vertical="top"/>
    </xf>
    <xf numFmtId="0" fontId="14" fillId="0" borderId="5" xfId="0" applyFont="1" applyBorder="1" applyAlignment="1">
      <alignment vertical="top"/>
    </xf>
    <xf numFmtId="0" fontId="17" fillId="0" borderId="1" xfId="0" applyFont="1" applyFill="1" applyBorder="1" applyAlignment="1">
      <alignment vertical="center"/>
    </xf>
    <xf numFmtId="0" fontId="22" fillId="0" borderId="61" xfId="0" applyFont="1" applyFill="1" applyBorder="1" applyAlignment="1">
      <alignment vertical="center"/>
    </xf>
    <xf numFmtId="0" fontId="18" fillId="0" borderId="13" xfId="0" applyFont="1" applyBorder="1" applyAlignment="1">
      <alignment horizontal="center" vertical="center"/>
    </xf>
    <xf numFmtId="0" fontId="18" fillId="0" borderId="13" xfId="0" applyFont="1" applyBorder="1" applyAlignment="1">
      <alignment horizontal="right" vertical="center"/>
    </xf>
    <xf numFmtId="0" fontId="14" fillId="0" borderId="4" xfId="0" applyFont="1" applyBorder="1" applyAlignment="1">
      <alignment horizontal="right" vertical="top"/>
    </xf>
    <xf numFmtId="0" fontId="20" fillId="0" borderId="4" xfId="0" applyFont="1" applyFill="1" applyBorder="1" applyAlignment="1">
      <alignment horizontal="right" vertical="center"/>
    </xf>
    <xf numFmtId="0" fontId="19" fillId="0" borderId="13" xfId="0" applyFont="1" applyFill="1" applyBorder="1" applyAlignment="1">
      <alignment horizontal="center" vertical="center"/>
    </xf>
    <xf numFmtId="0" fontId="18" fillId="0" borderId="68" xfId="0" applyFont="1" applyFill="1" applyBorder="1" applyAlignment="1">
      <alignment horizontal="center" vertical="center"/>
    </xf>
    <xf numFmtId="192" fontId="63" fillId="0" borderId="123" xfId="0" applyNumberFormat="1" applyFont="1" applyFill="1" applyBorder="1" applyAlignment="1">
      <alignment horizontal="center" vertical="center"/>
    </xf>
    <xf numFmtId="20" fontId="63" fillId="0" borderId="124" xfId="0" applyNumberFormat="1" applyFont="1" applyFill="1" applyBorder="1" applyAlignment="1">
      <alignment vertical="center"/>
    </xf>
    <xf numFmtId="0" fontId="63" fillId="0" borderId="68" xfId="0" applyFont="1" applyFill="1" applyBorder="1" applyAlignment="1">
      <alignment vertical="center"/>
    </xf>
    <xf numFmtId="0" fontId="23" fillId="0" borderId="4" xfId="0" applyFont="1" applyFill="1" applyBorder="1" applyAlignment="1">
      <alignment vertical="top"/>
    </xf>
    <xf numFmtId="0" fontId="19" fillId="0" borderId="4" xfId="0" applyFont="1" applyFill="1" applyBorder="1" applyAlignment="1">
      <alignment horizontal="right" vertical="center"/>
    </xf>
    <xf numFmtId="0" fontId="18" fillId="0" borderId="22" xfId="0" applyFont="1" applyFill="1" applyBorder="1" applyAlignment="1">
      <alignment horizontal="center" vertical="center"/>
    </xf>
    <xf numFmtId="193" fontId="64" fillId="0" borderId="62" xfId="0" applyNumberFormat="1" applyFont="1" applyFill="1" applyBorder="1" applyAlignment="1">
      <alignment horizontal="center" vertical="center"/>
    </xf>
    <xf numFmtId="20" fontId="63" fillId="0" borderId="63" xfId="0" applyNumberFormat="1" applyFont="1" applyFill="1" applyBorder="1" applyAlignment="1">
      <alignment vertical="center"/>
    </xf>
    <xf numFmtId="0" fontId="63" fillId="0" borderId="22" xfId="0" applyFont="1" applyFill="1" applyBorder="1" applyAlignment="1">
      <alignment vertical="center"/>
    </xf>
    <xf numFmtId="0" fontId="50" fillId="0" borderId="6" xfId="0" applyFont="1" applyFill="1" applyBorder="1" applyAlignment="1">
      <alignment horizontal="right" vertical="center"/>
    </xf>
    <xf numFmtId="49" fontId="19" fillId="0" borderId="11" xfId="0" applyNumberFormat="1" applyFont="1" applyFill="1" applyBorder="1" applyAlignment="1">
      <alignment horizontal="right" vertical="center"/>
    </xf>
    <xf numFmtId="0" fontId="18" fillId="0" borderId="69" xfId="0" applyFont="1" applyFill="1" applyBorder="1" applyAlignment="1">
      <alignment horizontal="center" vertical="center"/>
    </xf>
    <xf numFmtId="192" fontId="63" fillId="0" borderId="118" xfId="0" applyNumberFormat="1" applyFont="1" applyFill="1" applyBorder="1" applyAlignment="1">
      <alignment horizontal="center" vertical="center"/>
    </xf>
    <xf numFmtId="20" fontId="63" fillId="0" borderId="125" xfId="0" applyNumberFormat="1" applyFont="1" applyFill="1" applyBorder="1" applyAlignment="1">
      <alignment vertical="center"/>
    </xf>
    <xf numFmtId="0" fontId="63" fillId="0" borderId="69" xfId="0" applyFont="1" applyFill="1" applyBorder="1" applyAlignment="1">
      <alignment vertical="center"/>
    </xf>
    <xf numFmtId="0" fontId="20" fillId="0" borderId="66" xfId="0" applyFont="1" applyFill="1" applyBorder="1" applyAlignment="1">
      <alignment vertical="center"/>
    </xf>
    <xf numFmtId="0" fontId="20" fillId="0" borderId="56" xfId="0" applyFont="1" applyFill="1" applyBorder="1" applyAlignment="1">
      <alignment vertical="center"/>
    </xf>
    <xf numFmtId="0" fontId="20" fillId="0" borderId="61" xfId="0" applyFont="1" applyFill="1" applyBorder="1" applyAlignment="1">
      <alignment vertical="center"/>
    </xf>
    <xf numFmtId="0" fontId="18" fillId="0" borderId="13" xfId="0" applyFont="1" applyFill="1" applyBorder="1" applyAlignment="1">
      <alignment horizontal="right" vertical="center"/>
    </xf>
    <xf numFmtId="0" fontId="14" fillId="0" borderId="4" xfId="0" applyFont="1" applyFill="1" applyBorder="1" applyAlignment="1">
      <alignment horizontal="right" vertical="top"/>
    </xf>
    <xf numFmtId="20" fontId="18" fillId="0" borderId="63" xfId="0" applyNumberFormat="1" applyFont="1" applyFill="1" applyBorder="1" applyAlignment="1">
      <alignment vertical="center"/>
    </xf>
    <xf numFmtId="0" fontId="18" fillId="0" borderId="22" xfId="0" applyFont="1" applyFill="1" applyBorder="1" applyAlignment="1">
      <alignment vertical="center"/>
    </xf>
    <xf numFmtId="0" fontId="14" fillId="0" borderId="4" xfId="0" applyFont="1" applyFill="1" applyBorder="1" applyAlignment="1">
      <alignment vertical="top"/>
    </xf>
    <xf numFmtId="0" fontId="19" fillId="0" borderId="6" xfId="0" applyFont="1" applyFill="1" applyBorder="1" applyAlignment="1">
      <alignment horizontal="right" vertical="center"/>
    </xf>
    <xf numFmtId="49" fontId="19" fillId="0" borderId="10" xfId="0" applyNumberFormat="1" applyFont="1" applyFill="1" applyBorder="1" applyAlignment="1">
      <alignment vertical="center"/>
    </xf>
    <xf numFmtId="0" fontId="16" fillId="0" borderId="4" xfId="0" applyFont="1" applyBorder="1" applyAlignment="1">
      <alignment vertical="top"/>
    </xf>
    <xf numFmtId="49" fontId="19" fillId="0" borderId="7" xfId="0" applyNumberFormat="1" applyFont="1" applyFill="1" applyBorder="1" applyAlignment="1">
      <alignment vertical="center"/>
    </xf>
    <xf numFmtId="49" fontId="19" fillId="0" borderId="8" xfId="0" applyNumberFormat="1" applyFont="1" applyFill="1" applyBorder="1" applyAlignment="1">
      <alignment horizontal="right" vertical="center"/>
    </xf>
    <xf numFmtId="0" fontId="20" fillId="0" borderId="6" xfId="0" applyFont="1" applyFill="1" applyBorder="1" applyAlignment="1">
      <alignment horizontal="right" vertical="center"/>
    </xf>
    <xf numFmtId="0" fontId="22" fillId="0" borderId="64" xfId="0" applyFont="1" applyFill="1" applyBorder="1" applyAlignment="1">
      <alignment vertical="center"/>
    </xf>
    <xf numFmtId="0" fontId="66" fillId="0" borderId="0" xfId="0" applyFont="1" applyAlignment="1">
      <alignment vertical="top"/>
    </xf>
    <xf numFmtId="0" fontId="67" fillId="0" borderId="0" xfId="0" applyFont="1" applyAlignment="1">
      <alignment horizontal="right" vertical="top"/>
    </xf>
    <xf numFmtId="0" fontId="18" fillId="0" borderId="0" xfId="0" applyFont="1" applyAlignment="1">
      <alignment vertical="top"/>
    </xf>
    <xf numFmtId="0" fontId="29" fillId="0" borderId="7" xfId="0" applyFont="1" applyBorder="1" applyAlignment="1">
      <alignment vertical="center"/>
    </xf>
    <xf numFmtId="0" fontId="69" fillId="0" borderId="7" xfId="0" applyFont="1" applyBorder="1" applyAlignment="1">
      <alignment vertical="center"/>
    </xf>
    <xf numFmtId="0" fontId="41" fillId="0" borderId="7" xfId="0" applyFont="1" applyBorder="1">
      <alignment vertical="center"/>
    </xf>
    <xf numFmtId="0" fontId="34" fillId="0" borderId="126" xfId="0" applyFont="1" applyBorder="1" applyAlignment="1">
      <alignment horizontal="center" vertical="center"/>
    </xf>
    <xf numFmtId="0" fontId="34" fillId="0" borderId="127" xfId="0" applyFont="1" applyBorder="1" applyAlignment="1">
      <alignment horizontal="center" vertical="center"/>
    </xf>
    <xf numFmtId="0" fontId="34" fillId="0" borderId="127" xfId="0" applyFont="1" applyBorder="1" applyAlignment="1">
      <alignment vertical="center"/>
    </xf>
    <xf numFmtId="0" fontId="34" fillId="0" borderId="128" xfId="0" applyFont="1" applyBorder="1" applyAlignment="1">
      <alignment vertical="center"/>
    </xf>
    <xf numFmtId="0" fontId="2" fillId="0" borderId="9" xfId="0" applyFont="1" applyBorder="1" applyAlignment="1">
      <alignment vertical="center"/>
    </xf>
    <xf numFmtId="56" fontId="2" fillId="0" borderId="9" xfId="0" applyNumberFormat="1" applyFont="1" applyBorder="1" applyAlignment="1">
      <alignment vertical="center"/>
    </xf>
    <xf numFmtId="179" fontId="8" fillId="0" borderId="9" xfId="0" applyNumberFormat="1" applyFont="1" applyFill="1" applyBorder="1" applyAlignment="1">
      <alignment horizontal="center" vertical="center" shrinkToFit="1"/>
    </xf>
    <xf numFmtId="179" fontId="8" fillId="0" borderId="45" xfId="0" applyNumberFormat="1" applyFont="1" applyFill="1" applyBorder="1" applyAlignment="1">
      <alignment horizontal="center" vertical="center" shrinkToFit="1"/>
    </xf>
    <xf numFmtId="176" fontId="6" fillId="0" borderId="49" xfId="0" applyNumberFormat="1" applyFont="1" applyFill="1" applyBorder="1" applyAlignment="1">
      <alignment vertical="center" shrinkToFit="1"/>
    </xf>
    <xf numFmtId="176" fontId="8" fillId="0" borderId="39" xfId="0" applyNumberFormat="1" applyFont="1" applyFill="1" applyBorder="1" applyAlignment="1">
      <alignment vertical="center" shrinkToFit="1"/>
    </xf>
    <xf numFmtId="176" fontId="8" fillId="0" borderId="18" xfId="0" applyNumberFormat="1" applyFont="1" applyFill="1" applyBorder="1" applyAlignment="1">
      <alignment vertical="center" shrinkToFit="1"/>
    </xf>
    <xf numFmtId="176" fontId="6" fillId="0" borderId="11" xfId="0" applyNumberFormat="1" applyFont="1" applyFill="1" applyBorder="1" applyAlignment="1">
      <alignment vertical="center" shrinkToFit="1"/>
    </xf>
    <xf numFmtId="176" fontId="8" fillId="0" borderId="40" xfId="0" applyNumberFormat="1" applyFont="1" applyFill="1" applyBorder="1" applyAlignment="1">
      <alignment vertical="center" shrinkToFit="1"/>
    </xf>
    <xf numFmtId="176" fontId="6" fillId="0" borderId="48" xfId="0" applyNumberFormat="1" applyFont="1" applyFill="1" applyBorder="1" applyAlignment="1">
      <alignment vertical="center" shrinkToFit="1"/>
    </xf>
    <xf numFmtId="0" fontId="2" fillId="0" borderId="9" xfId="0" applyFont="1" applyBorder="1" applyAlignment="1">
      <alignment vertical="center"/>
    </xf>
    <xf numFmtId="0" fontId="6" fillId="0" borderId="41" xfId="0" applyNumberFormat="1" applyFont="1" applyFill="1" applyBorder="1" applyAlignment="1">
      <alignment horizontal="center" vertical="center"/>
    </xf>
    <xf numFmtId="0" fontId="6" fillId="0" borderId="41" xfId="0" applyNumberFormat="1" applyFont="1" applyFill="1" applyBorder="1" applyAlignment="1">
      <alignment horizontal="center" vertical="center" shrinkToFit="1"/>
    </xf>
    <xf numFmtId="0" fontId="7" fillId="0" borderId="41" xfId="0" applyNumberFormat="1" applyFont="1" applyFill="1" applyBorder="1" applyAlignment="1">
      <alignment horizontal="center" vertical="center"/>
    </xf>
    <xf numFmtId="0" fontId="6" fillId="0" borderId="84" xfId="0" applyNumberFormat="1" applyFont="1" applyFill="1" applyBorder="1" applyAlignment="1">
      <alignment horizontal="center" vertical="center" shrinkToFit="1"/>
    </xf>
    <xf numFmtId="0" fontId="10" fillId="0" borderId="92" xfId="0" applyNumberFormat="1" applyFont="1" applyFill="1" applyBorder="1" applyAlignment="1">
      <alignment horizontal="center" vertical="center" shrinkToFit="1"/>
    </xf>
    <xf numFmtId="0" fontId="45" fillId="0" borderId="0" xfId="0" applyFont="1" applyAlignment="1">
      <alignment horizontal="center" vertical="center"/>
    </xf>
    <xf numFmtId="0" fontId="70" fillId="0" borderId="0" xfId="0" applyFont="1" applyAlignment="1">
      <alignment horizontal="left" vertical="center"/>
    </xf>
    <xf numFmtId="0" fontId="20" fillId="13" borderId="63" xfId="0" applyFont="1" applyFill="1" applyBorder="1" applyAlignment="1">
      <alignment vertical="center" shrinkToFit="1"/>
    </xf>
    <xf numFmtId="0" fontId="14" fillId="0" borderId="0" xfId="3" applyFont="1" applyBorder="1" applyAlignment="1">
      <alignment horizontal="center" vertical="center" shrinkToFit="1"/>
    </xf>
    <xf numFmtId="20" fontId="14" fillId="0" borderId="0" xfId="3" applyNumberFormat="1" applyFont="1" applyBorder="1" applyAlignment="1">
      <alignment horizontal="center" vertical="center" shrinkToFit="1"/>
    </xf>
    <xf numFmtId="0" fontId="14" fillId="0" borderId="57" xfId="3" applyFont="1" applyBorder="1" applyAlignment="1">
      <alignment horizontal="center" vertical="center" shrinkToFit="1"/>
    </xf>
    <xf numFmtId="0" fontId="71" fillId="0" borderId="0" xfId="0" applyFont="1" applyAlignment="1">
      <alignment vertical="center"/>
    </xf>
    <xf numFmtId="191" fontId="46" fillId="0" borderId="0" xfId="0" applyNumberFormat="1" applyFont="1" applyBorder="1" applyAlignment="1">
      <alignment horizontal="right" vertical="center"/>
    </xf>
    <xf numFmtId="0" fontId="46" fillId="0" borderId="0" xfId="0" applyFont="1" applyBorder="1" applyAlignment="1">
      <alignment horizontal="center" vertical="center"/>
    </xf>
    <xf numFmtId="0" fontId="47" fillId="0" borderId="0" xfId="0" applyFont="1" applyBorder="1" applyAlignment="1">
      <alignment horizontal="left" vertical="center"/>
    </xf>
    <xf numFmtId="0" fontId="45" fillId="0" borderId="0" xfId="0" applyFont="1" applyAlignment="1">
      <alignment horizontal="center" vertical="center"/>
    </xf>
    <xf numFmtId="0" fontId="34" fillId="0" borderId="0" xfId="0" applyFont="1" applyFill="1">
      <alignment vertical="center"/>
    </xf>
    <xf numFmtId="190" fontId="43" fillId="0" borderId="0" xfId="15" applyNumberFormat="1" applyFont="1" applyBorder="1" applyAlignment="1">
      <alignment horizontal="left" vertical="center"/>
    </xf>
    <xf numFmtId="190" fontId="43" fillId="0" borderId="0" xfId="15" applyNumberFormat="1" applyFont="1" applyFill="1" applyBorder="1" applyAlignment="1">
      <alignment vertical="center"/>
    </xf>
    <xf numFmtId="0" fontId="4" fillId="0" borderId="13" xfId="0" applyFont="1" applyBorder="1" applyAlignment="1">
      <alignment horizontal="center" vertical="center"/>
    </xf>
    <xf numFmtId="49" fontId="43" fillId="0" borderId="0" xfId="15" applyNumberFormat="1" applyFont="1" applyFill="1" applyBorder="1" applyAlignment="1">
      <alignment horizontal="right" vertical="center"/>
    </xf>
    <xf numFmtId="0" fontId="43" fillId="0" borderId="0" xfId="15" applyFont="1" applyBorder="1" applyAlignment="1">
      <alignment horizontal="center" vertical="center" shrinkToFit="1"/>
    </xf>
    <xf numFmtId="0" fontId="4" fillId="0" borderId="0" xfId="0" applyFont="1" applyBorder="1" applyAlignment="1">
      <alignment horizontal="center" vertical="center"/>
    </xf>
    <xf numFmtId="190" fontId="43" fillId="0" borderId="0" xfId="15" applyNumberFormat="1" applyFont="1" applyFill="1" applyBorder="1" applyAlignment="1">
      <alignment horizontal="left" vertical="center"/>
    </xf>
    <xf numFmtId="0" fontId="71" fillId="0" borderId="0" xfId="0" applyFont="1" applyAlignment="1">
      <alignment horizontal="center" vertical="center"/>
    </xf>
    <xf numFmtId="0" fontId="46" fillId="0" borderId="13" xfId="0" applyFont="1" applyBorder="1" applyAlignment="1">
      <alignment horizontal="center" vertical="center"/>
    </xf>
    <xf numFmtId="0" fontId="31" fillId="0" borderId="129" xfId="0" applyFont="1" applyBorder="1" applyAlignment="1">
      <alignment horizontal="left" vertical="center"/>
    </xf>
    <xf numFmtId="0" fontId="31" fillId="0" borderId="130" xfId="0" applyFont="1" applyBorder="1" applyAlignment="1">
      <alignment horizontal="left" vertical="center"/>
    </xf>
    <xf numFmtId="0" fontId="31" fillId="0" borderId="131" xfId="0" applyFont="1" applyBorder="1" applyAlignment="1">
      <alignment horizontal="left" vertical="center"/>
    </xf>
    <xf numFmtId="0" fontId="46" fillId="0" borderId="1" xfId="0" applyFont="1" applyBorder="1" applyAlignment="1">
      <alignment horizontal="left" vertical="center"/>
    </xf>
    <xf numFmtId="0" fontId="46" fillId="0" borderId="2" xfId="0" applyFont="1" applyBorder="1" applyAlignment="1">
      <alignment horizontal="left" vertical="center"/>
    </xf>
    <xf numFmtId="0" fontId="46" fillId="0" borderId="3" xfId="0" applyFont="1" applyBorder="1" applyAlignment="1">
      <alignment horizontal="left" vertical="center"/>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191" fontId="46" fillId="0" borderId="129" xfId="0" applyNumberFormat="1" applyFont="1" applyBorder="1" applyAlignment="1">
      <alignment horizontal="right" vertical="center"/>
    </xf>
    <xf numFmtId="191" fontId="46" fillId="0" borderId="130" xfId="0" applyNumberFormat="1" applyFont="1" applyBorder="1" applyAlignment="1">
      <alignment horizontal="right" vertical="center"/>
    </xf>
    <xf numFmtId="191" fontId="46" fillId="0" borderId="131" xfId="0" applyNumberFormat="1" applyFont="1" applyBorder="1" applyAlignment="1">
      <alignment horizontal="right" vertical="center"/>
    </xf>
    <xf numFmtId="0" fontId="46" fillId="0" borderId="120" xfId="0" applyFont="1" applyBorder="1" applyAlignment="1">
      <alignment horizontal="left" vertical="center"/>
    </xf>
    <xf numFmtId="0" fontId="31" fillId="0" borderId="4" xfId="0" applyFont="1" applyBorder="1" applyAlignment="1">
      <alignment horizontal="left" vertical="center"/>
    </xf>
    <xf numFmtId="0" fontId="31" fillId="0" borderId="0" xfId="0" applyFont="1" applyBorder="1" applyAlignment="1">
      <alignment horizontal="left" vertical="center"/>
    </xf>
    <xf numFmtId="0" fontId="31" fillId="0" borderId="5" xfId="0" applyFont="1" applyBorder="1" applyAlignment="1">
      <alignment horizontal="left" vertical="center"/>
    </xf>
    <xf numFmtId="191" fontId="46" fillId="0" borderId="132" xfId="0" applyNumberFormat="1" applyFont="1" applyBorder="1" applyAlignment="1">
      <alignment horizontal="right" vertical="center"/>
    </xf>
    <xf numFmtId="191" fontId="46" fillId="0" borderId="133" xfId="0" applyNumberFormat="1" applyFont="1" applyBorder="1" applyAlignment="1">
      <alignment horizontal="right" vertical="center"/>
    </xf>
    <xf numFmtId="191" fontId="46" fillId="0" borderId="134" xfId="0" applyNumberFormat="1" applyFont="1" applyBorder="1" applyAlignment="1">
      <alignment horizontal="right" vertical="center"/>
    </xf>
    <xf numFmtId="0" fontId="46" fillId="0" borderId="1" xfId="0" applyFont="1" applyBorder="1" applyAlignment="1">
      <alignment vertical="center"/>
    </xf>
    <xf numFmtId="0" fontId="46" fillId="0" borderId="2" xfId="0" applyFont="1" applyBorder="1" applyAlignment="1">
      <alignment vertical="center"/>
    </xf>
    <xf numFmtId="0" fontId="46" fillId="0" borderId="3" xfId="0" applyFont="1" applyBorder="1" applyAlignment="1">
      <alignment vertical="center"/>
    </xf>
    <xf numFmtId="0" fontId="46" fillId="0" borderId="6" xfId="0" applyFont="1" applyBorder="1" applyAlignment="1">
      <alignment vertical="center"/>
    </xf>
    <xf numFmtId="0" fontId="46" fillId="0" borderId="7" xfId="0" applyFont="1" applyBorder="1" applyAlignment="1">
      <alignment vertical="center"/>
    </xf>
    <xf numFmtId="0" fontId="46" fillId="0" borderId="8" xfId="0" applyFont="1" applyBorder="1" applyAlignment="1">
      <alignmen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8" xfId="0" applyFont="1" applyBorder="1" applyAlignment="1">
      <alignment horizontal="left" vertical="center"/>
    </xf>
    <xf numFmtId="0" fontId="46" fillId="0" borderId="106" xfId="0" applyFont="1" applyBorder="1" applyAlignment="1">
      <alignment horizontal="center" vertical="center"/>
    </xf>
    <xf numFmtId="191" fontId="46" fillId="0" borderId="1" xfId="0" applyNumberFormat="1" applyFont="1" applyBorder="1" applyAlignment="1">
      <alignment horizontal="right" vertical="center"/>
    </xf>
    <xf numFmtId="191" fontId="46" fillId="0" borderId="2" xfId="0" applyNumberFormat="1" applyFont="1" applyBorder="1" applyAlignment="1">
      <alignment horizontal="right" vertical="center"/>
    </xf>
    <xf numFmtId="191" fontId="46" fillId="0" borderId="3" xfId="0" applyNumberFormat="1" applyFont="1" applyBorder="1" applyAlignment="1">
      <alignment horizontal="right" vertical="center"/>
    </xf>
    <xf numFmtId="191" fontId="46" fillId="0" borderId="4" xfId="0" applyNumberFormat="1" applyFont="1" applyBorder="1" applyAlignment="1">
      <alignment horizontal="right" vertical="center"/>
    </xf>
    <xf numFmtId="191" fontId="46" fillId="0" borderId="0" xfId="0" applyNumberFormat="1" applyFont="1" applyBorder="1" applyAlignment="1">
      <alignment horizontal="right" vertical="center"/>
    </xf>
    <xf numFmtId="191" fontId="46" fillId="0" borderId="5" xfId="0" applyNumberFormat="1" applyFont="1" applyBorder="1" applyAlignment="1">
      <alignment horizontal="right" vertical="center"/>
    </xf>
    <xf numFmtId="191" fontId="46" fillId="0" borderId="6" xfId="0" applyNumberFormat="1" applyFont="1" applyBorder="1" applyAlignment="1">
      <alignment horizontal="right" vertical="center"/>
    </xf>
    <xf numFmtId="191" fontId="46" fillId="0" borderId="7" xfId="0" applyNumberFormat="1" applyFont="1" applyBorder="1" applyAlignment="1">
      <alignment horizontal="right" vertical="center"/>
    </xf>
    <xf numFmtId="191" fontId="46" fillId="0" borderId="8" xfId="0" applyNumberFormat="1" applyFont="1" applyBorder="1" applyAlignment="1">
      <alignment horizontal="right" vertical="center"/>
    </xf>
    <xf numFmtId="0" fontId="46" fillId="0" borderId="1" xfId="0" applyFont="1" applyBorder="1" applyAlignment="1">
      <alignment horizontal="center" vertical="center"/>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0" xfId="0" applyFont="1" applyBorder="1" applyAlignment="1">
      <alignment horizontal="center" vertical="center"/>
    </xf>
    <xf numFmtId="0" fontId="46" fillId="0" borderId="5"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0" fontId="46" fillId="0" borderId="135" xfId="0" applyFont="1" applyBorder="1" applyAlignment="1">
      <alignment horizontal="center" vertical="center"/>
    </xf>
    <xf numFmtId="0" fontId="46" fillId="0" borderId="111" xfId="0" applyFont="1" applyBorder="1" applyAlignment="1">
      <alignment horizontal="left" vertical="center"/>
    </xf>
    <xf numFmtId="191" fontId="46" fillId="0" borderId="111" xfId="0" applyNumberFormat="1" applyFont="1" applyBorder="1" applyAlignment="1">
      <alignment horizontal="right" vertical="center"/>
    </xf>
    <xf numFmtId="0" fontId="46" fillId="0" borderId="4" xfId="0" applyFont="1" applyBorder="1" applyAlignment="1">
      <alignment horizontal="left" vertical="center"/>
    </xf>
    <xf numFmtId="0" fontId="46" fillId="0" borderId="0" xfId="0" applyFont="1" applyBorder="1" applyAlignment="1">
      <alignment horizontal="left" vertical="center"/>
    </xf>
    <xf numFmtId="0" fontId="46" fillId="0" borderId="5" xfId="0" applyFont="1" applyBorder="1" applyAlignment="1">
      <alignment horizontal="left" vertical="center"/>
    </xf>
    <xf numFmtId="0" fontId="46" fillId="0" borderId="6" xfId="0" applyFont="1" applyBorder="1" applyAlignment="1">
      <alignment horizontal="left" vertical="center"/>
    </xf>
    <xf numFmtId="0" fontId="46" fillId="0" borderId="7" xfId="0" applyFont="1" applyBorder="1" applyAlignment="1">
      <alignment horizontal="left" vertical="center"/>
    </xf>
    <xf numFmtId="0" fontId="46" fillId="0" borderId="8" xfId="0" applyFont="1" applyBorder="1" applyAlignment="1">
      <alignment horizontal="left" vertical="center"/>
    </xf>
    <xf numFmtId="0" fontId="6" fillId="0" borderId="12"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12" xfId="0" applyFont="1" applyFill="1" applyBorder="1" applyAlignment="1">
      <alignment horizontal="center" vertical="center" shrinkToFit="1"/>
    </xf>
    <xf numFmtId="0" fontId="6" fillId="0" borderId="22" xfId="0" applyFont="1" applyFill="1" applyBorder="1" applyAlignment="1">
      <alignment horizontal="center" vertical="center" shrinkToFit="1"/>
    </xf>
    <xf numFmtId="56" fontId="6" fillId="0" borderId="12" xfId="0" applyNumberFormat="1" applyFont="1" applyFill="1" applyBorder="1" applyAlignment="1">
      <alignment horizontal="center" vertical="center" wrapText="1" shrinkToFit="1"/>
    </xf>
    <xf numFmtId="56" fontId="6" fillId="0" borderId="22" xfId="0" applyNumberFormat="1" applyFont="1" applyFill="1" applyBorder="1" applyAlignment="1">
      <alignment horizontal="center" vertical="center" wrapText="1" shrinkToFit="1"/>
    </xf>
    <xf numFmtId="56" fontId="6" fillId="0" borderId="1" xfId="0" applyNumberFormat="1" applyFont="1" applyFill="1" applyBorder="1" applyAlignment="1">
      <alignment horizontal="center" vertical="center" wrapText="1" shrinkToFit="1"/>
    </xf>
    <xf numFmtId="56" fontId="6" fillId="0" borderId="4" xfId="0" applyNumberFormat="1" applyFont="1" applyFill="1" applyBorder="1" applyAlignment="1">
      <alignment horizontal="center" vertical="center" wrapText="1" shrinkToFit="1"/>
    </xf>
    <xf numFmtId="0" fontId="6" fillId="0" borderId="15"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6" xfId="0" applyFont="1" applyFill="1" applyBorder="1" applyAlignment="1">
      <alignment horizontal="center" vertical="center" wrapText="1"/>
    </xf>
    <xf numFmtId="56" fontId="6" fillId="0" borderId="25" xfId="0" applyNumberFormat="1" applyFont="1" applyFill="1" applyBorder="1" applyAlignment="1">
      <alignment horizontal="center" vertical="center" wrapText="1" shrinkToFit="1"/>
    </xf>
    <xf numFmtId="56" fontId="6" fillId="0" borderId="31" xfId="0" applyNumberFormat="1" applyFont="1" applyFill="1" applyBorder="1" applyAlignment="1">
      <alignment horizontal="center" vertical="center" wrapText="1" shrinkToFit="1"/>
    </xf>
    <xf numFmtId="56" fontId="6" fillId="0" borderId="19" xfId="0" applyNumberFormat="1" applyFont="1" applyFill="1" applyBorder="1" applyAlignment="1">
      <alignment horizontal="center" vertical="center" wrapText="1" shrinkToFit="1"/>
    </xf>
    <xf numFmtId="56" fontId="6" fillId="0" borderId="3" xfId="0" applyNumberFormat="1" applyFont="1" applyFill="1" applyBorder="1" applyAlignment="1">
      <alignment horizontal="center" vertical="center" wrapText="1" shrinkToFit="1"/>
    </xf>
    <xf numFmtId="56" fontId="6" fillId="0" borderId="2" xfId="0" applyNumberFormat="1" applyFont="1" applyFill="1" applyBorder="1" applyAlignment="1">
      <alignment horizontal="center" vertical="center" wrapText="1" shrinkToFit="1"/>
    </xf>
    <xf numFmtId="56" fontId="6" fillId="0" borderId="20" xfId="0" applyNumberFormat="1" applyFont="1" applyFill="1" applyBorder="1" applyAlignment="1">
      <alignment horizontal="center" vertical="center" wrapText="1" shrinkToFit="1"/>
    </xf>
    <xf numFmtId="56" fontId="6" fillId="0" borderId="15" xfId="0" applyNumberFormat="1" applyFont="1" applyFill="1" applyBorder="1" applyAlignment="1">
      <alignment horizontal="center" vertical="center" shrinkToFit="1"/>
    </xf>
    <xf numFmtId="56" fontId="6" fillId="0" borderId="10" xfId="0" applyNumberFormat="1" applyFont="1" applyFill="1" applyBorder="1" applyAlignment="1">
      <alignment horizontal="center" vertical="center" shrinkToFit="1"/>
    </xf>
    <xf numFmtId="56" fontId="6" fillId="0" borderId="16" xfId="0" applyNumberFormat="1" applyFont="1" applyFill="1" applyBorder="1" applyAlignment="1">
      <alignment horizontal="center" vertical="center" shrinkToFit="1"/>
    </xf>
    <xf numFmtId="56" fontId="6" fillId="0" borderId="15" xfId="0" applyNumberFormat="1" applyFont="1" applyFill="1" applyBorder="1" applyAlignment="1">
      <alignment horizontal="center" vertical="center" wrapText="1" shrinkToFit="1"/>
    </xf>
    <xf numFmtId="56" fontId="6" fillId="0" borderId="16" xfId="0" applyNumberFormat="1" applyFont="1" applyFill="1" applyBorder="1" applyAlignment="1">
      <alignment horizontal="center" vertical="center" wrapText="1" shrinkToFit="1"/>
    </xf>
    <xf numFmtId="0" fontId="6" fillId="0" borderId="19"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56" fontId="6" fillId="0" borderId="1" xfId="0" applyNumberFormat="1" applyFont="1" applyFill="1" applyBorder="1" applyAlignment="1">
      <alignment horizontal="center" vertical="center" shrinkToFit="1"/>
    </xf>
    <xf numFmtId="56" fontId="6" fillId="0" borderId="2" xfId="0" applyNumberFormat="1" applyFont="1" applyFill="1" applyBorder="1" applyAlignment="1">
      <alignment horizontal="center" vertical="center" shrinkToFit="1"/>
    </xf>
    <xf numFmtId="56" fontId="6" fillId="0" borderId="27" xfId="0" applyNumberFormat="1" applyFont="1" applyFill="1" applyBorder="1" applyAlignment="1">
      <alignment horizontal="center" vertical="center" wrapText="1" shrinkToFit="1"/>
    </xf>
    <xf numFmtId="56" fontId="6" fillId="0" borderId="8" xfId="0" applyNumberFormat="1" applyFont="1" applyFill="1" applyBorder="1" applyAlignment="1">
      <alignment horizontal="center" vertical="center" wrapText="1" shrinkToFit="1"/>
    </xf>
    <xf numFmtId="56" fontId="6" fillId="0" borderId="3" xfId="0" applyNumberFormat="1" applyFont="1" applyFill="1" applyBorder="1" applyAlignment="1">
      <alignment horizontal="center" vertical="center" shrinkToFit="1"/>
    </xf>
    <xf numFmtId="56" fontId="6" fillId="0" borderId="6" xfId="0" applyNumberFormat="1" applyFont="1" applyFill="1" applyBorder="1" applyAlignment="1">
      <alignment horizontal="center" vertical="center" shrinkToFit="1"/>
    </xf>
    <xf numFmtId="56" fontId="6" fillId="0" borderId="8" xfId="0" applyNumberFormat="1" applyFont="1" applyFill="1" applyBorder="1" applyAlignment="1">
      <alignment horizontal="center" vertical="center" shrinkToFit="1"/>
    </xf>
    <xf numFmtId="56" fontId="6" fillId="0" borderId="6" xfId="0" applyNumberFormat="1" applyFont="1" applyFill="1" applyBorder="1" applyAlignment="1">
      <alignment horizontal="center" vertical="center" wrapText="1" shrinkToFit="1"/>
    </xf>
    <xf numFmtId="56" fontId="6" fillId="0" borderId="28" xfId="0" applyNumberFormat="1" applyFont="1" applyFill="1" applyBorder="1" applyAlignment="1">
      <alignment horizontal="center" vertical="center" wrapText="1" shrinkToFi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56" fontId="6" fillId="0" borderId="20" xfId="0" applyNumberFormat="1" applyFont="1" applyFill="1" applyBorder="1" applyAlignment="1">
      <alignment horizontal="center" vertical="center" shrinkToFit="1"/>
    </xf>
    <xf numFmtId="0" fontId="6" fillId="0" borderId="15" xfId="0" applyFont="1" applyFill="1" applyBorder="1" applyAlignment="1">
      <alignment horizontal="center" vertical="center"/>
    </xf>
    <xf numFmtId="0" fontId="6" fillId="0" borderId="10" xfId="0" applyFont="1" applyFill="1" applyBorder="1" applyAlignment="1">
      <alignment horizontal="center" vertical="center"/>
    </xf>
    <xf numFmtId="0" fontId="51" fillId="0" borderId="0" xfId="0" applyFont="1" applyAlignment="1">
      <alignment horizontal="center" vertical="center"/>
    </xf>
    <xf numFmtId="0" fontId="53" fillId="0" borderId="122" xfId="0" applyFont="1" applyBorder="1" applyAlignment="1">
      <alignment horizontal="center" vertical="center"/>
    </xf>
    <xf numFmtId="0" fontId="6" fillId="0" borderId="15"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6" fillId="0" borderId="21"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176" fontId="6" fillId="0" borderId="10" xfId="0" applyNumberFormat="1" applyFont="1" applyFill="1" applyBorder="1" applyAlignment="1">
      <alignment horizontal="center" vertical="center" shrinkToFit="1"/>
    </xf>
    <xf numFmtId="176" fontId="6" fillId="0" borderId="11" xfId="0" applyNumberFormat="1" applyFont="1" applyFill="1" applyBorder="1" applyAlignment="1">
      <alignment horizontal="center" vertical="center" shrinkToFit="1"/>
    </xf>
    <xf numFmtId="176" fontId="6" fillId="0" borderId="21" xfId="0" applyNumberFormat="1" applyFont="1" applyFill="1" applyBorder="1" applyAlignment="1">
      <alignment horizontal="center" vertical="center" shrinkToFit="1"/>
    </xf>
    <xf numFmtId="56" fontId="6" fillId="0" borderId="59" xfId="0" applyNumberFormat="1" applyFont="1" applyFill="1" applyBorder="1" applyAlignment="1">
      <alignment horizontal="center" vertical="center" shrinkToFit="1"/>
    </xf>
    <xf numFmtId="0" fontId="6" fillId="0" borderId="21" xfId="0" applyFont="1" applyFill="1" applyBorder="1" applyAlignment="1">
      <alignment horizontal="center" vertical="center"/>
    </xf>
    <xf numFmtId="176" fontId="6" fillId="0" borderId="16" xfId="0" applyNumberFormat="1" applyFont="1" applyFill="1" applyBorder="1" applyAlignment="1">
      <alignment horizontal="center" vertical="center" shrinkToFit="1"/>
    </xf>
    <xf numFmtId="176" fontId="6" fillId="0" borderId="14" xfId="0" applyNumberFormat="1" applyFont="1" applyFill="1" applyBorder="1" applyAlignment="1">
      <alignment horizontal="center" vertical="center" shrinkToFit="1"/>
    </xf>
    <xf numFmtId="176" fontId="6" fillId="0" borderId="10" xfId="0" applyNumberFormat="1" applyFont="1" applyFill="1" applyBorder="1" applyAlignment="1">
      <alignment horizontal="center" vertical="center"/>
    </xf>
    <xf numFmtId="176" fontId="6" fillId="0" borderId="16" xfId="0" applyNumberFormat="1" applyFont="1" applyFill="1" applyBorder="1" applyAlignment="1">
      <alignment horizontal="center" vertical="center"/>
    </xf>
    <xf numFmtId="38" fontId="2" fillId="0" borderId="10" xfId="4" applyFont="1" applyFill="1" applyBorder="1" applyAlignment="1">
      <alignment horizontal="center" vertical="center"/>
    </xf>
    <xf numFmtId="0" fontId="2" fillId="0" borderId="7" xfId="0" applyFont="1" applyBorder="1" applyAlignment="1">
      <alignment horizontal="center" vertical="center"/>
    </xf>
    <xf numFmtId="0" fontId="2" fillId="0" borderId="65" xfId="0" applyFont="1" applyBorder="1" applyAlignment="1">
      <alignment horizontal="center" vertical="center"/>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176" fontId="2" fillId="0" borderId="10"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187" fontId="2" fillId="0" borderId="0" xfId="0" applyNumberFormat="1" applyFont="1" applyBorder="1" applyAlignment="1">
      <alignment horizontal="center" vertical="center"/>
    </xf>
    <xf numFmtId="40" fontId="2" fillId="0" borderId="0" xfId="4" applyNumberFormat="1" applyFont="1" applyBorder="1" applyAlignment="1">
      <alignment horizontal="center" vertical="center"/>
    </xf>
    <xf numFmtId="38" fontId="2" fillId="0" borderId="0" xfId="0" applyNumberFormat="1" applyFont="1" applyBorder="1" applyAlignment="1">
      <alignment horizontal="center" vertical="center"/>
    </xf>
    <xf numFmtId="176" fontId="2" fillId="0" borderId="11" xfId="0" applyNumberFormat="1" applyFont="1" applyFill="1" applyBorder="1" applyAlignment="1">
      <alignment horizontal="center" vertical="center"/>
    </xf>
    <xf numFmtId="176" fontId="2" fillId="0" borderId="13" xfId="0" applyNumberFormat="1" applyFont="1" applyFill="1" applyBorder="1" applyAlignment="1">
      <alignment horizontal="center" vertical="center"/>
    </xf>
    <xf numFmtId="176" fontId="2" fillId="0" borderId="11" xfId="0" applyNumberFormat="1" applyFont="1" applyBorder="1" applyAlignment="1">
      <alignment horizontal="center" vertical="center"/>
    </xf>
    <xf numFmtId="176" fontId="2" fillId="0" borderId="13" xfId="0" applyNumberFormat="1" applyFont="1" applyBorder="1" applyAlignment="1">
      <alignment horizontal="center" vertical="center"/>
    </xf>
    <xf numFmtId="38" fontId="2" fillId="0" borderId="10" xfId="0" applyNumberFormat="1" applyFont="1" applyBorder="1" applyAlignment="1">
      <alignment horizontal="center" vertical="center"/>
    </xf>
    <xf numFmtId="0" fontId="2" fillId="0" borderId="13" xfId="0" applyFont="1" applyBorder="1" applyAlignment="1">
      <alignment horizontal="center" vertical="center"/>
    </xf>
    <xf numFmtId="186" fontId="2" fillId="0" borderId="0" xfId="0" applyNumberFormat="1" applyFont="1" applyBorder="1" applyAlignment="1">
      <alignment horizontal="center" vertical="center"/>
    </xf>
    <xf numFmtId="0" fontId="2" fillId="0" borderId="13"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20" fontId="2" fillId="0" borderId="10" xfId="0" applyNumberFormat="1" applyFont="1" applyBorder="1" applyAlignment="1">
      <alignment horizontal="center" vertical="center"/>
    </xf>
    <xf numFmtId="20" fontId="2" fillId="0" borderId="0" xfId="0" applyNumberFormat="1" applyFont="1" applyBorder="1" applyAlignment="1">
      <alignment horizontal="center" vertical="center"/>
    </xf>
    <xf numFmtId="20" fontId="2" fillId="0" borderId="9" xfId="0" applyNumberFormat="1" applyFont="1" applyBorder="1" applyAlignment="1">
      <alignment horizontal="center" vertical="center"/>
    </xf>
    <xf numFmtId="38" fontId="2" fillId="0" borderId="10" xfId="4" applyFont="1" applyBorder="1" applyAlignment="1">
      <alignment horizontal="center" vertical="center"/>
    </xf>
    <xf numFmtId="38" fontId="2" fillId="0" borderId="0" xfId="4" applyNumberFormat="1" applyFont="1" applyBorder="1" applyAlignment="1">
      <alignment horizontal="center" vertical="center"/>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6" xfId="0" applyFont="1" applyBorder="1" applyAlignment="1">
      <alignment horizontal="center" vertical="center"/>
    </xf>
    <xf numFmtId="0" fontId="2" fillId="0" borderId="8" xfId="0" applyFont="1" applyBorder="1" applyAlignment="1">
      <alignment horizontal="center" vertical="center"/>
    </xf>
    <xf numFmtId="181" fontId="2" fillId="0" borderId="7" xfId="0" applyNumberFormat="1" applyFont="1" applyBorder="1" applyAlignment="1">
      <alignment horizontal="center" vertical="center"/>
    </xf>
    <xf numFmtId="1" fontId="2" fillId="0" borderId="65" xfId="0" applyNumberFormat="1" applyFont="1" applyBorder="1" applyAlignment="1">
      <alignment horizontal="center" vertical="center"/>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vertical="center" shrinkToFit="1"/>
    </xf>
    <xf numFmtId="0" fontId="2" fillId="0" borderId="0" xfId="0" applyFont="1" applyBorder="1" applyAlignment="1">
      <alignment vertical="center"/>
    </xf>
    <xf numFmtId="0" fontId="2" fillId="0" borderId="9" xfId="0" applyFont="1" applyBorder="1" applyAlignment="1">
      <alignment vertical="center" wrapText="1" shrinkToFit="1"/>
    </xf>
    <xf numFmtId="0" fontId="2" fillId="0" borderId="10" xfId="0" applyFont="1" applyBorder="1" applyAlignment="1">
      <alignment vertical="center" wrapText="1" shrinkToFit="1"/>
    </xf>
    <xf numFmtId="0" fontId="2" fillId="0" borderId="11" xfId="0" applyFont="1" applyBorder="1" applyAlignment="1">
      <alignment vertical="center" wrapText="1" shrinkToFit="1"/>
    </xf>
    <xf numFmtId="0" fontId="2" fillId="0" borderId="9" xfId="0" applyFont="1" applyBorder="1" applyAlignment="1">
      <alignment vertical="center"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0" xfId="0" applyFont="1" applyAlignment="1">
      <alignment horizontal="center" vertical="center"/>
    </xf>
    <xf numFmtId="2" fontId="2" fillId="0" borderId="7" xfId="0" applyNumberFormat="1" applyFont="1" applyBorder="1" applyAlignment="1">
      <alignment horizontal="center" vertical="center"/>
    </xf>
    <xf numFmtId="1" fontId="2" fillId="0" borderId="9" xfId="0" applyNumberFormat="1" applyFont="1" applyBorder="1" applyAlignment="1">
      <alignment horizontal="center" vertical="center"/>
    </xf>
    <xf numFmtId="1" fontId="2" fillId="0" borderId="10" xfId="0" applyNumberFormat="1" applyFont="1" applyBorder="1" applyAlignment="1">
      <alignment horizontal="center" vertical="center"/>
    </xf>
    <xf numFmtId="38" fontId="4" fillId="0" borderId="9" xfId="4" applyFont="1" applyBorder="1" applyAlignment="1">
      <alignment vertical="center" shrinkToFit="1"/>
    </xf>
    <xf numFmtId="38" fontId="4" fillId="0" borderId="10" xfId="4" applyFont="1" applyBorder="1" applyAlignment="1">
      <alignment vertical="center" shrinkToFit="1"/>
    </xf>
    <xf numFmtId="38" fontId="4" fillId="0" borderId="11" xfId="4" applyFont="1" applyBorder="1" applyAlignment="1">
      <alignment vertical="center" shrinkToFit="1"/>
    </xf>
    <xf numFmtId="38" fontId="4" fillId="0" borderId="13" xfId="4" applyFont="1" applyBorder="1" applyAlignment="1">
      <alignment vertical="center" shrinkToFit="1"/>
    </xf>
    <xf numFmtId="176" fontId="4" fillId="0" borderId="13" xfId="0" applyNumberFormat="1" applyFont="1" applyBorder="1" applyAlignment="1">
      <alignment horizontal="center" vertical="center" shrinkToFit="1"/>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176" fontId="4" fillId="0" borderId="10" xfId="0" applyNumberFormat="1" applyFont="1"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4" fillId="2" borderId="54" xfId="3" applyFont="1" applyFill="1" applyBorder="1" applyAlignment="1">
      <alignment horizontal="center" vertical="center"/>
    </xf>
    <xf numFmtId="0" fontId="14" fillId="2" borderId="0" xfId="3" applyFont="1" applyFill="1" applyBorder="1" applyAlignment="1">
      <alignment horizontal="center" vertical="center"/>
    </xf>
    <xf numFmtId="0" fontId="14" fillId="2" borderId="57" xfId="3" applyFont="1" applyFill="1" applyBorder="1" applyAlignment="1">
      <alignment horizontal="center" vertical="center"/>
    </xf>
    <xf numFmtId="0" fontId="14" fillId="0" borderId="54" xfId="3" applyFont="1" applyBorder="1" applyAlignment="1">
      <alignment horizontal="center" vertical="center"/>
    </xf>
    <xf numFmtId="0" fontId="14" fillId="0" borderId="0" xfId="3" applyFont="1" applyBorder="1" applyAlignment="1">
      <alignment horizontal="center" vertical="center"/>
    </xf>
    <xf numFmtId="0" fontId="14" fillId="0" borderId="5" xfId="3" applyFont="1" applyBorder="1" applyAlignment="1">
      <alignment horizontal="center" vertical="center"/>
    </xf>
    <xf numFmtId="0" fontId="14" fillId="2" borderId="14" xfId="3" applyFont="1" applyFill="1" applyBorder="1" applyAlignment="1">
      <alignment horizontal="center" vertical="center"/>
    </xf>
    <xf numFmtId="0" fontId="14" fillId="2" borderId="10" xfId="3" applyFont="1" applyFill="1" applyBorder="1" applyAlignment="1">
      <alignment horizontal="center" vertical="center"/>
    </xf>
    <xf numFmtId="0" fontId="14" fillId="2" borderId="11" xfId="3" applyFont="1" applyFill="1" applyBorder="1" applyAlignment="1">
      <alignment horizontal="center" vertical="center"/>
    </xf>
    <xf numFmtId="180" fontId="14" fillId="0" borderId="60" xfId="3" applyNumberFormat="1" applyFont="1" applyFill="1" applyBorder="1" applyAlignment="1">
      <alignment horizontal="center" vertical="center"/>
    </xf>
    <xf numFmtId="180" fontId="14" fillId="0" borderId="7" xfId="3" applyNumberFormat="1" applyFont="1" applyFill="1" applyBorder="1" applyAlignment="1">
      <alignment horizontal="center" vertical="center"/>
    </xf>
    <xf numFmtId="180" fontId="14" fillId="0" borderId="8" xfId="3" applyNumberFormat="1" applyFont="1" applyFill="1" applyBorder="1" applyAlignment="1">
      <alignment horizontal="center" vertical="center"/>
    </xf>
    <xf numFmtId="0" fontId="14" fillId="0" borderId="0" xfId="3" applyFont="1" applyBorder="1" applyAlignment="1">
      <alignment horizontal="center" vertical="center" wrapText="1"/>
    </xf>
    <xf numFmtId="0" fontId="14" fillId="0" borderId="57" xfId="3" applyFont="1" applyBorder="1" applyAlignment="1">
      <alignment horizontal="center" vertical="center" wrapText="1"/>
    </xf>
    <xf numFmtId="20" fontId="14" fillId="0" borderId="4" xfId="3" applyNumberFormat="1" applyFont="1" applyBorder="1" applyAlignment="1">
      <alignment horizontal="center" vertical="center"/>
    </xf>
    <xf numFmtId="20" fontId="14" fillId="0" borderId="0" xfId="3" applyNumberFormat="1" applyFont="1" applyBorder="1" applyAlignment="1">
      <alignment horizontal="center" vertical="center"/>
    </xf>
    <xf numFmtId="20" fontId="14" fillId="0" borderId="57" xfId="3" applyNumberFormat="1" applyFont="1" applyBorder="1" applyAlignment="1">
      <alignment horizontal="center" vertical="center"/>
    </xf>
    <xf numFmtId="0" fontId="14" fillId="0" borderId="0" xfId="3" applyFont="1" applyBorder="1" applyAlignment="1">
      <alignment horizontal="center" vertical="center" shrinkToFit="1"/>
    </xf>
    <xf numFmtId="0" fontId="14" fillId="4" borderId="4" xfId="3" applyFont="1" applyFill="1" applyBorder="1" applyAlignment="1">
      <alignment horizontal="center" vertical="center" wrapText="1" shrinkToFit="1"/>
    </xf>
    <xf numFmtId="0" fontId="14" fillId="4" borderId="0" xfId="3" applyFont="1" applyFill="1" applyBorder="1" applyAlignment="1">
      <alignment horizontal="center" vertical="center" wrapText="1" shrinkToFit="1"/>
    </xf>
    <xf numFmtId="0" fontId="14" fillId="4" borderId="5" xfId="3" applyFont="1" applyFill="1" applyBorder="1" applyAlignment="1">
      <alignment horizontal="center" vertical="center" wrapText="1" shrinkToFit="1"/>
    </xf>
    <xf numFmtId="0" fontId="14" fillId="4" borderId="6" xfId="3" applyFont="1" applyFill="1" applyBorder="1" applyAlignment="1">
      <alignment horizontal="center" vertical="center" wrapText="1" shrinkToFit="1"/>
    </xf>
    <xf numFmtId="0" fontId="14" fillId="4" borderId="7" xfId="3" applyFont="1" applyFill="1" applyBorder="1" applyAlignment="1">
      <alignment horizontal="center" vertical="center" wrapText="1" shrinkToFit="1"/>
    </xf>
    <xf numFmtId="0" fontId="14" fillId="4" borderId="8" xfId="3" applyFont="1" applyFill="1" applyBorder="1" applyAlignment="1">
      <alignment horizontal="center" vertical="center" wrapText="1" shrinkToFit="1"/>
    </xf>
    <xf numFmtId="0" fontId="14" fillId="3" borderId="9" xfId="3" applyFont="1" applyFill="1" applyBorder="1" applyAlignment="1">
      <alignment horizontal="center" vertical="center"/>
    </xf>
    <xf numFmtId="0" fontId="14" fillId="3" borderId="10" xfId="3" applyFont="1" applyFill="1" applyBorder="1" applyAlignment="1">
      <alignment horizontal="center" vertical="center"/>
    </xf>
    <xf numFmtId="0" fontId="14" fillId="3" borderId="11" xfId="3" applyFont="1" applyFill="1" applyBorder="1" applyAlignment="1">
      <alignment horizontal="center" vertical="center"/>
    </xf>
    <xf numFmtId="0" fontId="16" fillId="0" borderId="0" xfId="3" applyFont="1" applyBorder="1" applyAlignment="1">
      <alignment horizontal="center" vertical="center"/>
    </xf>
    <xf numFmtId="0" fontId="24" fillId="0" borderId="58" xfId="3" applyFont="1" applyBorder="1" applyAlignment="1">
      <alignment vertical="center"/>
    </xf>
    <xf numFmtId="0" fontId="24" fillId="0" borderId="2" xfId="3" applyFont="1" applyBorder="1" applyAlignment="1">
      <alignment vertical="center"/>
    </xf>
    <xf numFmtId="0" fontId="24" fillId="0" borderId="54" xfId="3" applyFont="1" applyBorder="1" applyAlignment="1">
      <alignment vertical="center"/>
    </xf>
    <xf numFmtId="0" fontId="24" fillId="0" borderId="0" xfId="3" applyFont="1" applyBorder="1" applyAlignment="1">
      <alignment vertical="center"/>
    </xf>
    <xf numFmtId="32" fontId="14" fillId="0" borderId="0" xfId="3" applyNumberFormat="1" applyFont="1" applyBorder="1" applyAlignment="1">
      <alignment horizontal="center" vertical="center" shrinkToFit="1"/>
    </xf>
    <xf numFmtId="49" fontId="14" fillId="0" borderId="0" xfId="3" applyNumberFormat="1" applyFont="1" applyBorder="1" applyAlignment="1">
      <alignment horizontal="center" vertical="center" shrinkToFit="1"/>
    </xf>
    <xf numFmtId="32" fontId="14" fillId="0" borderId="0" xfId="3" applyNumberFormat="1" applyFont="1" applyBorder="1" applyAlignment="1">
      <alignment horizontal="center" vertical="center"/>
    </xf>
    <xf numFmtId="0" fontId="14" fillId="4" borderId="1" xfId="3" applyFont="1" applyFill="1" applyBorder="1" applyAlignment="1">
      <alignment horizontal="center" vertical="center" wrapText="1"/>
    </xf>
    <xf numFmtId="0" fontId="14" fillId="4" borderId="2" xfId="3" applyFont="1" applyFill="1" applyBorder="1" applyAlignment="1">
      <alignment horizontal="center" vertical="center" wrapText="1"/>
    </xf>
    <xf numFmtId="0" fontId="14" fillId="4" borderId="3" xfId="3" applyFont="1" applyFill="1" applyBorder="1" applyAlignment="1">
      <alignment horizontal="center" vertical="center" wrapText="1"/>
    </xf>
    <xf numFmtId="0" fontId="14" fillId="4" borderId="4" xfId="3" applyFont="1" applyFill="1" applyBorder="1" applyAlignment="1">
      <alignment horizontal="center" vertical="center" wrapText="1"/>
    </xf>
    <xf numFmtId="0" fontId="14" fillId="4" borderId="0" xfId="3" applyFont="1" applyFill="1" applyBorder="1" applyAlignment="1">
      <alignment horizontal="center" vertical="center" wrapText="1"/>
    </xf>
    <xf numFmtId="0" fontId="14" fillId="4" borderId="5" xfId="3" applyFont="1" applyFill="1" applyBorder="1" applyAlignment="1">
      <alignment horizontal="center" vertical="center" wrapText="1"/>
    </xf>
    <xf numFmtId="0" fontId="14" fillId="4" borderId="6" xfId="3" applyFont="1" applyFill="1" applyBorder="1" applyAlignment="1">
      <alignment horizontal="center" vertical="center" wrapText="1"/>
    </xf>
    <xf numFmtId="0" fontId="14" fillId="4" borderId="7" xfId="3" applyFont="1" applyFill="1" applyBorder="1" applyAlignment="1">
      <alignment horizontal="center" vertical="center" wrapText="1"/>
    </xf>
    <xf numFmtId="0" fontId="14" fillId="4" borderId="8" xfId="3" applyFont="1" applyFill="1" applyBorder="1" applyAlignment="1">
      <alignment horizontal="center" vertical="center" wrapText="1"/>
    </xf>
    <xf numFmtId="20" fontId="14" fillId="0" borderId="6" xfId="3" applyNumberFormat="1" applyFont="1" applyBorder="1" applyAlignment="1">
      <alignment horizontal="center" vertical="center"/>
    </xf>
    <xf numFmtId="20" fontId="14" fillId="0" borderId="7" xfId="3" applyNumberFormat="1" applyFont="1" applyBorder="1" applyAlignment="1">
      <alignment horizontal="center" vertical="center"/>
    </xf>
    <xf numFmtId="20" fontId="14" fillId="0" borderId="33" xfId="3" applyNumberFormat="1" applyFont="1" applyBorder="1" applyAlignment="1">
      <alignment horizontal="center" vertical="center"/>
    </xf>
    <xf numFmtId="49" fontId="14" fillId="7" borderId="14" xfId="3" applyNumberFormat="1" applyFont="1" applyFill="1" applyBorder="1" applyAlignment="1">
      <alignment horizontal="center" vertical="center"/>
    </xf>
    <xf numFmtId="49" fontId="14" fillId="7" borderId="10" xfId="3" applyNumberFormat="1" applyFont="1" applyFill="1" applyBorder="1" applyAlignment="1">
      <alignment horizontal="center" vertical="center"/>
    </xf>
    <xf numFmtId="49" fontId="14" fillId="7" borderId="11" xfId="3" applyNumberFormat="1" applyFont="1" applyFill="1" applyBorder="1" applyAlignment="1">
      <alignment horizontal="center" vertical="center"/>
    </xf>
    <xf numFmtId="180" fontId="14" fillId="5" borderId="1" xfId="3" applyNumberFormat="1" applyFont="1" applyFill="1" applyBorder="1" applyAlignment="1">
      <alignment horizontal="center" vertical="center"/>
    </xf>
    <xf numFmtId="180" fontId="14" fillId="5" borderId="2" xfId="3" applyNumberFormat="1" applyFont="1" applyFill="1" applyBorder="1" applyAlignment="1">
      <alignment horizontal="center" vertical="center"/>
    </xf>
    <xf numFmtId="180" fontId="14" fillId="5" borderId="3" xfId="3" applyNumberFormat="1" applyFont="1" applyFill="1" applyBorder="1" applyAlignment="1">
      <alignment horizontal="center" vertical="center"/>
    </xf>
    <xf numFmtId="180" fontId="14" fillId="5" borderId="6" xfId="3" applyNumberFormat="1" applyFont="1" applyFill="1" applyBorder="1" applyAlignment="1">
      <alignment horizontal="center" vertical="center"/>
    </xf>
    <xf numFmtId="180" fontId="14" fillId="5" borderId="7" xfId="3" applyNumberFormat="1" applyFont="1" applyFill="1" applyBorder="1" applyAlignment="1">
      <alignment horizontal="center" vertical="center"/>
    </xf>
    <xf numFmtId="180" fontId="14" fillId="5" borderId="8" xfId="3" applyNumberFormat="1" applyFont="1" applyFill="1" applyBorder="1" applyAlignment="1">
      <alignment horizontal="center" vertical="center"/>
    </xf>
    <xf numFmtId="49" fontId="14" fillId="7" borderId="9" xfId="3" applyNumberFormat="1" applyFont="1" applyFill="1" applyBorder="1" applyAlignment="1">
      <alignment horizontal="center" vertical="center"/>
    </xf>
    <xf numFmtId="49" fontId="14" fillId="2" borderId="9" xfId="3" applyNumberFormat="1" applyFont="1" applyFill="1" applyBorder="1" applyAlignment="1">
      <alignment horizontal="center" vertical="center"/>
    </xf>
    <xf numFmtId="49" fontId="14" fillId="2" borderId="10" xfId="3" applyNumberFormat="1" applyFont="1" applyFill="1" applyBorder="1" applyAlignment="1">
      <alignment horizontal="center" vertical="center"/>
    </xf>
    <xf numFmtId="49" fontId="14" fillId="2" borderId="21" xfId="3" applyNumberFormat="1" applyFont="1" applyFill="1" applyBorder="1" applyAlignment="1">
      <alignment horizontal="center" vertical="center"/>
    </xf>
    <xf numFmtId="49" fontId="14" fillId="8" borderId="9" xfId="3" applyNumberFormat="1" applyFont="1" applyFill="1" applyBorder="1" applyAlignment="1">
      <alignment horizontal="center" vertical="center"/>
    </xf>
    <xf numFmtId="49" fontId="14" fillId="8" borderId="10" xfId="3" applyNumberFormat="1" applyFont="1" applyFill="1" applyBorder="1" applyAlignment="1">
      <alignment horizontal="center" vertical="center"/>
    </xf>
    <xf numFmtId="49" fontId="14" fillId="8" borderId="11" xfId="3" applyNumberFormat="1" applyFont="1" applyFill="1" applyBorder="1" applyAlignment="1">
      <alignment horizontal="center" vertical="center"/>
    </xf>
    <xf numFmtId="49" fontId="14" fillId="10" borderId="1" xfId="3" applyNumberFormat="1" applyFont="1" applyFill="1" applyBorder="1" applyAlignment="1">
      <alignment horizontal="center" vertical="center"/>
    </xf>
    <xf numFmtId="49" fontId="14" fillId="10" borderId="2" xfId="3" applyNumberFormat="1" applyFont="1" applyFill="1" applyBorder="1" applyAlignment="1">
      <alignment horizontal="center" vertical="center"/>
    </xf>
    <xf numFmtId="49" fontId="14" fillId="10" borderId="59" xfId="3" applyNumberFormat="1" applyFont="1" applyFill="1" applyBorder="1" applyAlignment="1">
      <alignment horizontal="center" vertical="center"/>
    </xf>
    <xf numFmtId="49" fontId="14" fillId="10" borderId="6" xfId="3" applyNumberFormat="1" applyFont="1" applyFill="1" applyBorder="1" applyAlignment="1">
      <alignment horizontal="center" vertical="center"/>
    </xf>
    <xf numFmtId="49" fontId="14" fillId="10" borderId="7" xfId="3" applyNumberFormat="1" applyFont="1" applyFill="1" applyBorder="1" applyAlignment="1">
      <alignment horizontal="center" vertical="center"/>
    </xf>
    <xf numFmtId="49" fontId="14" fillId="10" borderId="33" xfId="3" applyNumberFormat="1" applyFont="1" applyFill="1" applyBorder="1" applyAlignment="1">
      <alignment horizontal="center" vertical="center"/>
    </xf>
    <xf numFmtId="49" fontId="14" fillId="0" borderId="60" xfId="3" applyNumberFormat="1" applyFont="1" applyFill="1" applyBorder="1" applyAlignment="1">
      <alignment horizontal="center" vertical="center"/>
    </xf>
    <xf numFmtId="49" fontId="14" fillId="0" borderId="7" xfId="3" applyNumberFormat="1" applyFont="1" applyFill="1" applyBorder="1" applyAlignment="1">
      <alignment horizontal="center" vertical="center"/>
    </xf>
    <xf numFmtId="49" fontId="14" fillId="0" borderId="8" xfId="3" applyNumberFormat="1" applyFont="1" applyFill="1" applyBorder="1" applyAlignment="1">
      <alignment horizontal="center" vertical="center"/>
    </xf>
    <xf numFmtId="49" fontId="14" fillId="0" borderId="9" xfId="3" applyNumberFormat="1" applyFont="1" applyFill="1" applyBorder="1" applyAlignment="1">
      <alignment horizontal="center" vertical="center"/>
    </xf>
    <xf numFmtId="49" fontId="14" fillId="0" borderId="10" xfId="3" applyNumberFormat="1" applyFont="1" applyFill="1" applyBorder="1" applyAlignment="1">
      <alignment horizontal="center" vertical="center"/>
    </xf>
    <xf numFmtId="49" fontId="14" fillId="0" borderId="11" xfId="3" applyNumberFormat="1" applyFont="1" applyFill="1" applyBorder="1" applyAlignment="1">
      <alignment horizontal="center" vertical="center"/>
    </xf>
    <xf numFmtId="49" fontId="14" fillId="0" borderId="6" xfId="3" applyNumberFormat="1" applyFont="1" applyFill="1" applyBorder="1" applyAlignment="1">
      <alignment horizontal="center" vertical="center"/>
    </xf>
    <xf numFmtId="49" fontId="14" fillId="0" borderId="33" xfId="3" applyNumberFormat="1" applyFont="1" applyFill="1" applyBorder="1" applyAlignment="1">
      <alignment horizontal="center" vertical="center"/>
    </xf>
    <xf numFmtId="0" fontId="14" fillId="0" borderId="4" xfId="3" applyFont="1" applyBorder="1" applyAlignment="1">
      <alignment horizontal="center" vertical="center"/>
    </xf>
    <xf numFmtId="0" fontId="14" fillId="0" borderId="57" xfId="3" applyFont="1" applyBorder="1" applyAlignment="1">
      <alignment horizontal="center" vertical="center"/>
    </xf>
    <xf numFmtId="180" fontId="14" fillId="5" borderId="4" xfId="3" applyNumberFormat="1" applyFont="1" applyFill="1" applyBorder="1" applyAlignment="1">
      <alignment horizontal="center" vertical="center"/>
    </xf>
    <xf numFmtId="180" fontId="14" fillId="5" borderId="0" xfId="3" applyNumberFormat="1" applyFont="1" applyFill="1" applyBorder="1" applyAlignment="1">
      <alignment horizontal="center" vertical="center"/>
    </xf>
    <xf numFmtId="180" fontId="14" fillId="5" borderId="5" xfId="3" applyNumberFormat="1" applyFont="1" applyFill="1" applyBorder="1" applyAlignment="1">
      <alignment horizontal="center" vertical="center"/>
    </xf>
    <xf numFmtId="49" fontId="14" fillId="3" borderId="9" xfId="3" applyNumberFormat="1" applyFont="1" applyFill="1" applyBorder="1" applyAlignment="1">
      <alignment horizontal="center" vertical="center"/>
    </xf>
    <xf numFmtId="49" fontId="14" fillId="3" borderId="10" xfId="3" applyNumberFormat="1" applyFont="1" applyFill="1" applyBorder="1" applyAlignment="1">
      <alignment horizontal="center" vertical="center"/>
    </xf>
    <xf numFmtId="49" fontId="14" fillId="3" borderId="11" xfId="3" applyNumberFormat="1" applyFont="1" applyFill="1" applyBorder="1" applyAlignment="1">
      <alignment horizontal="center" vertical="center"/>
    </xf>
    <xf numFmtId="49" fontId="14" fillId="9" borderId="9" xfId="3" applyNumberFormat="1" applyFont="1" applyFill="1" applyBorder="1" applyAlignment="1">
      <alignment horizontal="center" vertical="center"/>
    </xf>
    <xf numFmtId="49" fontId="14" fillId="9" borderId="10" xfId="3" applyNumberFormat="1" applyFont="1" applyFill="1" applyBorder="1" applyAlignment="1">
      <alignment horizontal="center" vertical="center"/>
    </xf>
    <xf numFmtId="49" fontId="14" fillId="9" borderId="11" xfId="3" applyNumberFormat="1" applyFont="1" applyFill="1" applyBorder="1" applyAlignment="1">
      <alignment horizontal="center" vertical="center"/>
    </xf>
    <xf numFmtId="49" fontId="14" fillId="0" borderId="14" xfId="3" applyNumberFormat="1" applyFont="1" applyFill="1" applyBorder="1" applyAlignment="1">
      <alignment horizontal="center" vertical="center"/>
    </xf>
    <xf numFmtId="0" fontId="24" fillId="0" borderId="58" xfId="3" applyFont="1" applyBorder="1" applyAlignment="1">
      <alignment horizontal="left" vertical="center"/>
    </xf>
    <xf numFmtId="0" fontId="24" fillId="0" borderId="2" xfId="3" applyFont="1" applyBorder="1" applyAlignment="1">
      <alignment horizontal="left" vertical="center"/>
    </xf>
    <xf numFmtId="0" fontId="24" fillId="0" borderId="54" xfId="3" applyFont="1" applyBorder="1" applyAlignment="1">
      <alignment horizontal="left" vertical="center"/>
    </xf>
    <xf numFmtId="0" fontId="24" fillId="0" borderId="0" xfId="3" applyFont="1" applyBorder="1" applyAlignment="1">
      <alignment horizontal="left" vertical="center"/>
    </xf>
    <xf numFmtId="0" fontId="28" fillId="2" borderId="54" xfId="3" applyFont="1" applyFill="1" applyBorder="1" applyAlignment="1">
      <alignment horizontal="center" vertical="center"/>
    </xf>
    <xf numFmtId="0" fontId="28" fillId="2" borderId="0" xfId="3" applyFont="1" applyFill="1" applyBorder="1" applyAlignment="1">
      <alignment horizontal="center" vertical="center"/>
    </xf>
    <xf numFmtId="0" fontId="28" fillId="2" borderId="57" xfId="3" applyFont="1" applyFill="1" applyBorder="1" applyAlignment="1">
      <alignment horizontal="center" vertical="center"/>
    </xf>
    <xf numFmtId="0" fontId="14" fillId="0" borderId="54" xfId="3" applyFont="1" applyBorder="1" applyAlignment="1">
      <alignment horizontal="center" vertical="center" wrapText="1"/>
    </xf>
    <xf numFmtId="183" fontId="14" fillId="11" borderId="1" xfId="3" applyNumberFormat="1" applyFont="1" applyFill="1" applyBorder="1" applyAlignment="1">
      <alignment horizontal="center" vertical="center" shrinkToFit="1"/>
    </xf>
    <xf numFmtId="0" fontId="12" fillId="0" borderId="2" xfId="3" applyBorder="1">
      <alignment vertical="center"/>
    </xf>
    <xf numFmtId="0" fontId="12" fillId="0" borderId="3" xfId="3" applyBorder="1">
      <alignment vertical="center"/>
    </xf>
    <xf numFmtId="0" fontId="12" fillId="0" borderId="6" xfId="3" applyBorder="1">
      <alignment vertical="center"/>
    </xf>
    <xf numFmtId="0" fontId="12" fillId="0" borderId="7" xfId="3" applyBorder="1">
      <alignment vertical="center"/>
    </xf>
    <xf numFmtId="0" fontId="12" fillId="0" borderId="8" xfId="3" applyBorder="1">
      <alignment vertical="center"/>
    </xf>
    <xf numFmtId="183" fontId="14" fillId="11" borderId="1" xfId="3" applyNumberFormat="1" applyFont="1" applyFill="1" applyBorder="1" applyAlignment="1">
      <alignment horizontal="center" vertical="center"/>
    </xf>
    <xf numFmtId="183" fontId="14" fillId="11" borderId="2" xfId="3" applyNumberFormat="1" applyFont="1" applyFill="1" applyBorder="1" applyAlignment="1">
      <alignment horizontal="center" vertical="center"/>
    </xf>
    <xf numFmtId="183" fontId="14" fillId="11" borderId="3" xfId="3" applyNumberFormat="1" applyFont="1" applyFill="1" applyBorder="1" applyAlignment="1">
      <alignment horizontal="center" vertical="center"/>
    </xf>
    <xf numFmtId="183" fontId="14" fillId="11" borderId="6" xfId="3" applyNumberFormat="1" applyFont="1" applyFill="1" applyBorder="1" applyAlignment="1">
      <alignment horizontal="center" vertical="center"/>
    </xf>
    <xf numFmtId="183" fontId="14" fillId="11" borderId="7" xfId="3" applyNumberFormat="1" applyFont="1" applyFill="1" applyBorder="1" applyAlignment="1">
      <alignment horizontal="center" vertical="center"/>
    </xf>
    <xf numFmtId="183" fontId="14" fillId="11" borderId="8" xfId="3" applyNumberFormat="1" applyFont="1" applyFill="1" applyBorder="1" applyAlignment="1">
      <alignment horizontal="center" vertical="center"/>
    </xf>
    <xf numFmtId="0" fontId="14" fillId="11" borderId="1" xfId="3" applyFont="1" applyFill="1" applyBorder="1" applyAlignment="1">
      <alignment horizontal="center" vertical="center"/>
    </xf>
    <xf numFmtId="0" fontId="14" fillId="11" borderId="2" xfId="3" applyFont="1" applyFill="1" applyBorder="1" applyAlignment="1">
      <alignment horizontal="center" vertical="center"/>
    </xf>
    <xf numFmtId="0" fontId="14" fillId="11" borderId="59" xfId="3" applyFont="1" applyFill="1" applyBorder="1" applyAlignment="1">
      <alignment horizontal="center" vertical="center"/>
    </xf>
    <xf numFmtId="0" fontId="14" fillId="11" borderId="6" xfId="3" applyFont="1" applyFill="1" applyBorder="1" applyAlignment="1">
      <alignment horizontal="center" vertical="center"/>
    </xf>
    <xf numFmtId="0" fontId="14" fillId="11" borderId="7" xfId="3" applyFont="1" applyFill="1" applyBorder="1" applyAlignment="1">
      <alignment horizontal="center" vertical="center"/>
    </xf>
    <xf numFmtId="0" fontId="14" fillId="11" borderId="33" xfId="3" applyFont="1" applyFill="1" applyBorder="1" applyAlignment="1">
      <alignment horizontal="center" vertical="center"/>
    </xf>
    <xf numFmtId="49" fontId="14" fillId="8" borderId="14" xfId="3" applyNumberFormat="1" applyFont="1" applyFill="1" applyBorder="1" applyAlignment="1">
      <alignment horizontal="center" vertical="center"/>
    </xf>
    <xf numFmtId="49" fontId="14" fillId="11" borderId="60" xfId="3" applyNumberFormat="1" applyFont="1" applyFill="1" applyBorder="1" applyAlignment="1">
      <alignment horizontal="center" vertical="center"/>
    </xf>
    <xf numFmtId="49" fontId="14" fillId="11" borderId="7" xfId="3" applyNumberFormat="1" applyFont="1" applyFill="1" applyBorder="1" applyAlignment="1">
      <alignment horizontal="center" vertical="center"/>
    </xf>
    <xf numFmtId="49" fontId="14" fillId="11" borderId="8" xfId="3" applyNumberFormat="1" applyFont="1" applyFill="1" applyBorder="1" applyAlignment="1">
      <alignment horizontal="center" vertical="center"/>
    </xf>
    <xf numFmtId="183" fontId="14" fillId="11" borderId="2" xfId="3" applyNumberFormat="1" applyFont="1" applyFill="1" applyBorder="1" applyAlignment="1">
      <alignment horizontal="center" vertical="center" shrinkToFit="1"/>
    </xf>
    <xf numFmtId="183" fontId="14" fillId="11" borderId="3" xfId="3" applyNumberFormat="1" applyFont="1" applyFill="1" applyBorder="1" applyAlignment="1">
      <alignment horizontal="center" vertical="center" shrinkToFit="1"/>
    </xf>
    <xf numFmtId="183" fontId="14" fillId="11" borderId="6" xfId="3" applyNumberFormat="1" applyFont="1" applyFill="1" applyBorder="1" applyAlignment="1">
      <alignment horizontal="center" vertical="center" shrinkToFit="1"/>
    </xf>
    <xf numFmtId="183" fontId="14" fillId="11" borderId="7" xfId="3" applyNumberFormat="1" applyFont="1" applyFill="1" applyBorder="1" applyAlignment="1">
      <alignment horizontal="center" vertical="center" shrinkToFit="1"/>
    </xf>
    <xf numFmtId="183" fontId="14" fillId="11" borderId="8" xfId="3" applyNumberFormat="1" applyFont="1" applyFill="1" applyBorder="1" applyAlignment="1">
      <alignment horizontal="center" vertical="center" shrinkToFit="1"/>
    </xf>
    <xf numFmtId="49" fontId="14" fillId="11" borderId="58" xfId="3" applyNumberFormat="1" applyFont="1" applyFill="1" applyBorder="1" applyAlignment="1">
      <alignment horizontal="center" vertical="center"/>
    </xf>
    <xf numFmtId="49" fontId="14" fillId="11" borderId="2" xfId="3" applyNumberFormat="1" applyFont="1" applyFill="1" applyBorder="1" applyAlignment="1">
      <alignment horizontal="center" vertical="center"/>
    </xf>
    <xf numFmtId="49" fontId="14" fillId="11" borderId="3" xfId="3" applyNumberFormat="1" applyFont="1" applyFill="1" applyBorder="1" applyAlignment="1">
      <alignment horizontal="center" vertical="center"/>
    </xf>
    <xf numFmtId="49" fontId="14" fillId="11" borderId="1" xfId="3" applyNumberFormat="1" applyFont="1" applyFill="1" applyBorder="1" applyAlignment="1">
      <alignment horizontal="center" vertical="center"/>
    </xf>
    <xf numFmtId="49" fontId="14" fillId="11" borderId="6" xfId="3" applyNumberFormat="1" applyFont="1" applyFill="1" applyBorder="1" applyAlignment="1">
      <alignment horizontal="center" vertical="center"/>
    </xf>
    <xf numFmtId="32" fontId="14" fillId="0" borderId="0" xfId="3" applyNumberFormat="1" applyFont="1" applyBorder="1" applyAlignment="1">
      <alignment horizontal="left" vertical="center"/>
    </xf>
    <xf numFmtId="0" fontId="14" fillId="0" borderId="58" xfId="3" applyFont="1" applyBorder="1" applyAlignment="1">
      <alignment horizontal="center" vertical="center"/>
    </xf>
    <xf numFmtId="0" fontId="14" fillId="0" borderId="2" xfId="3" applyFont="1" applyBorder="1" applyAlignment="1">
      <alignment horizontal="center" vertical="center"/>
    </xf>
    <xf numFmtId="0" fontId="14" fillId="0" borderId="60" xfId="3" applyFont="1" applyBorder="1" applyAlignment="1">
      <alignment horizontal="center" vertical="center"/>
    </xf>
    <xf numFmtId="0" fontId="14" fillId="0" borderId="7" xfId="3" applyFont="1" applyBorder="1" applyAlignment="1">
      <alignment horizontal="center" vertical="center"/>
    </xf>
    <xf numFmtId="180" fontId="14" fillId="10" borderId="9" xfId="3" applyNumberFormat="1" applyFont="1" applyFill="1" applyBorder="1" applyAlignment="1">
      <alignment horizontal="center" vertical="center"/>
    </xf>
    <xf numFmtId="180" fontId="14" fillId="10" borderId="10" xfId="3" applyNumberFormat="1" applyFont="1" applyFill="1" applyBorder="1" applyAlignment="1">
      <alignment horizontal="center" vertical="center"/>
    </xf>
    <xf numFmtId="180" fontId="14" fillId="10" borderId="11" xfId="3" applyNumberFormat="1" applyFont="1" applyFill="1" applyBorder="1" applyAlignment="1">
      <alignment horizontal="center" vertical="center"/>
    </xf>
    <xf numFmtId="49" fontId="14" fillId="0" borderId="21" xfId="3" applyNumberFormat="1" applyFont="1" applyFill="1" applyBorder="1" applyAlignment="1">
      <alignment horizontal="center" vertical="center"/>
    </xf>
    <xf numFmtId="0" fontId="14" fillId="0" borderId="6" xfId="3" applyFont="1" applyBorder="1" applyAlignment="1">
      <alignment horizontal="center" vertical="center"/>
    </xf>
    <xf numFmtId="0" fontId="14" fillId="4" borderId="1" xfId="3" applyFont="1" applyFill="1" applyBorder="1" applyAlignment="1">
      <alignment horizontal="center" vertical="center" shrinkToFit="1"/>
    </xf>
    <xf numFmtId="0" fontId="14" fillId="4" borderId="2" xfId="3" applyFont="1" applyFill="1" applyBorder="1" applyAlignment="1">
      <alignment horizontal="center" vertical="center" shrinkToFit="1"/>
    </xf>
    <xf numFmtId="0" fontId="14" fillId="4" borderId="3" xfId="3" applyFont="1" applyFill="1" applyBorder="1" applyAlignment="1">
      <alignment horizontal="center" vertical="center" shrinkToFit="1"/>
    </xf>
    <xf numFmtId="0" fontId="14" fillId="4" borderId="4" xfId="3" applyFont="1" applyFill="1" applyBorder="1" applyAlignment="1">
      <alignment horizontal="center" vertical="center" shrinkToFit="1"/>
    </xf>
    <xf numFmtId="0" fontId="14" fillId="4" borderId="0" xfId="3" applyFont="1" applyFill="1" applyBorder="1" applyAlignment="1">
      <alignment horizontal="center" vertical="center" shrinkToFit="1"/>
    </xf>
    <xf numFmtId="0" fontId="14" fillId="4" borderId="5" xfId="3" applyFont="1" applyFill="1" applyBorder="1" applyAlignment="1">
      <alignment horizontal="center" vertical="center" shrinkToFit="1"/>
    </xf>
    <xf numFmtId="0" fontId="14" fillId="4" borderId="6" xfId="3" applyFont="1" applyFill="1" applyBorder="1" applyAlignment="1">
      <alignment horizontal="center" vertical="center" shrinkToFit="1"/>
    </xf>
    <xf numFmtId="0" fontId="14" fillId="4" borderId="7" xfId="3" applyFont="1" applyFill="1" applyBorder="1" applyAlignment="1">
      <alignment horizontal="center" vertical="center" shrinkToFit="1"/>
    </xf>
    <xf numFmtId="0" fontId="14" fillId="4" borderId="8" xfId="3" applyFont="1" applyFill="1" applyBorder="1" applyAlignment="1">
      <alignment horizontal="center" vertical="center" shrinkToFit="1"/>
    </xf>
    <xf numFmtId="0" fontId="14" fillId="3" borderId="1" xfId="3" applyFont="1" applyFill="1" applyBorder="1" applyAlignment="1">
      <alignment horizontal="center" vertical="center"/>
    </xf>
    <xf numFmtId="0" fontId="14" fillId="3" borderId="2" xfId="3" applyFont="1" applyFill="1" applyBorder="1" applyAlignment="1">
      <alignment horizontal="center" vertical="center"/>
    </xf>
    <xf numFmtId="180" fontId="14" fillId="10" borderId="60" xfId="3" applyNumberFormat="1" applyFont="1" applyFill="1" applyBorder="1" applyAlignment="1">
      <alignment horizontal="center" vertical="center"/>
    </xf>
    <xf numFmtId="180" fontId="14" fillId="10" borderId="7" xfId="3" applyNumberFormat="1" applyFont="1" applyFill="1" applyBorder="1" applyAlignment="1">
      <alignment horizontal="center" vertical="center"/>
    </xf>
    <xf numFmtId="180" fontId="14" fillId="10" borderId="8" xfId="3" applyNumberFormat="1" applyFont="1" applyFill="1" applyBorder="1" applyAlignment="1">
      <alignment horizontal="center" vertical="center"/>
    </xf>
    <xf numFmtId="0" fontId="14" fillId="0" borderId="6" xfId="3" applyFont="1" applyFill="1" applyBorder="1" applyAlignment="1">
      <alignment horizontal="center" vertical="center"/>
    </xf>
    <xf numFmtId="0" fontId="14" fillId="0" borderId="7" xfId="3" applyFont="1" applyFill="1" applyBorder="1" applyAlignment="1">
      <alignment horizontal="center" vertical="center"/>
    </xf>
    <xf numFmtId="0" fontId="14" fillId="0" borderId="33" xfId="3" applyFont="1" applyFill="1" applyBorder="1" applyAlignment="1">
      <alignment horizontal="center" vertical="center"/>
    </xf>
    <xf numFmtId="180" fontId="14" fillId="8" borderId="10" xfId="3" applyNumberFormat="1" applyFont="1" applyFill="1" applyBorder="1" applyAlignment="1">
      <alignment horizontal="center" vertical="center"/>
    </xf>
    <xf numFmtId="180" fontId="14" fillId="8" borderId="11" xfId="3" applyNumberFormat="1" applyFont="1" applyFill="1" applyBorder="1" applyAlignment="1">
      <alignment horizontal="center" vertical="center"/>
    </xf>
    <xf numFmtId="0" fontId="14" fillId="2" borderId="6" xfId="3" applyFont="1" applyFill="1" applyBorder="1" applyAlignment="1">
      <alignment horizontal="center" vertical="center"/>
    </xf>
    <xf numFmtId="0" fontId="14" fillId="2" borderId="7" xfId="3" applyFont="1" applyFill="1" applyBorder="1" applyAlignment="1">
      <alignment horizontal="center" vertical="center"/>
    </xf>
    <xf numFmtId="0" fontId="14" fillId="2" borderId="33" xfId="3" applyFont="1" applyFill="1" applyBorder="1" applyAlignment="1">
      <alignment horizontal="center" vertical="center"/>
    </xf>
    <xf numFmtId="49" fontId="14" fillId="10" borderId="9" xfId="3" applyNumberFormat="1" applyFont="1" applyFill="1" applyBorder="1" applyAlignment="1">
      <alignment horizontal="center" vertical="center"/>
    </xf>
    <xf numFmtId="49" fontId="14" fillId="10" borderId="10" xfId="3" applyNumberFormat="1" applyFont="1" applyFill="1" applyBorder="1" applyAlignment="1">
      <alignment horizontal="center" vertical="center"/>
    </xf>
    <xf numFmtId="49" fontId="14" fillId="10" borderId="21" xfId="3" applyNumberFormat="1" applyFont="1" applyFill="1" applyBorder="1" applyAlignment="1">
      <alignment horizontal="center" vertical="center"/>
    </xf>
    <xf numFmtId="0" fontId="14" fillId="4" borderId="1" xfId="3" applyFont="1" applyFill="1" applyBorder="1" applyAlignment="1">
      <alignment horizontal="center" vertical="center" wrapText="1" shrinkToFit="1"/>
    </xf>
    <xf numFmtId="0" fontId="14" fillId="4" borderId="2" xfId="3" applyFont="1" applyFill="1" applyBorder="1" applyAlignment="1">
      <alignment horizontal="center" vertical="center" wrapText="1" shrinkToFit="1"/>
    </xf>
    <xf numFmtId="0" fontId="14" fillId="4" borderId="3" xfId="3" applyFont="1" applyFill="1" applyBorder="1" applyAlignment="1">
      <alignment horizontal="center" vertical="center" wrapText="1" shrinkToFit="1"/>
    </xf>
    <xf numFmtId="180" fontId="14" fillId="7" borderId="10" xfId="3" applyNumberFormat="1" applyFont="1" applyFill="1" applyBorder="1" applyAlignment="1">
      <alignment horizontal="center" vertical="center"/>
    </xf>
    <xf numFmtId="180" fontId="14" fillId="7" borderId="11" xfId="3" applyNumberFormat="1" applyFont="1" applyFill="1" applyBorder="1" applyAlignment="1">
      <alignment horizontal="center" vertical="center"/>
    </xf>
    <xf numFmtId="180" fontId="14" fillId="0" borderId="10" xfId="3" applyNumberFormat="1" applyFont="1" applyFill="1" applyBorder="1" applyAlignment="1">
      <alignment horizontal="center" vertical="center"/>
    </xf>
    <xf numFmtId="180" fontId="14" fillId="0" borderId="11" xfId="3" applyNumberFormat="1" applyFont="1" applyFill="1" applyBorder="1" applyAlignment="1">
      <alignment horizontal="center" vertical="center"/>
    </xf>
    <xf numFmtId="49" fontId="14" fillId="9" borderId="21" xfId="3" applyNumberFormat="1" applyFont="1" applyFill="1" applyBorder="1" applyAlignment="1">
      <alignment horizontal="center" vertical="center"/>
    </xf>
    <xf numFmtId="183" fontId="14" fillId="2" borderId="10" xfId="3" applyNumberFormat="1" applyFont="1" applyFill="1" applyBorder="1" applyAlignment="1">
      <alignment horizontal="center" vertical="center"/>
    </xf>
    <xf numFmtId="183" fontId="14" fillId="2" borderId="21" xfId="3" applyNumberFormat="1" applyFont="1" applyFill="1" applyBorder="1" applyAlignment="1">
      <alignment horizontal="center" vertical="center"/>
    </xf>
    <xf numFmtId="49" fontId="14" fillId="0" borderId="9" xfId="3" applyNumberFormat="1" applyFont="1" applyBorder="1" applyAlignment="1">
      <alignment horizontal="center" vertical="center"/>
    </xf>
    <xf numFmtId="49" fontId="14" fillId="0" borderId="10" xfId="3" applyNumberFormat="1" applyFont="1" applyBorder="1" applyAlignment="1">
      <alignment horizontal="center" vertical="center"/>
    </xf>
    <xf numFmtId="49" fontId="14" fillId="0" borderId="21" xfId="3" applyNumberFormat="1" applyFont="1" applyBorder="1" applyAlignment="1">
      <alignment horizontal="center" vertical="center"/>
    </xf>
    <xf numFmtId="0" fontId="14" fillId="3" borderId="3" xfId="3" applyFont="1" applyFill="1" applyBorder="1" applyAlignment="1">
      <alignment horizontal="center" vertical="center"/>
    </xf>
    <xf numFmtId="0" fontId="14" fillId="3" borderId="6" xfId="3" applyFont="1" applyFill="1" applyBorder="1" applyAlignment="1">
      <alignment horizontal="center" vertical="center"/>
    </xf>
    <xf numFmtId="0" fontId="14" fillId="3" borderId="7" xfId="3" applyFont="1" applyFill="1" applyBorder="1" applyAlignment="1">
      <alignment horizontal="center" vertical="center"/>
    </xf>
    <xf numFmtId="0" fontId="14" fillId="3" borderId="8" xfId="3" applyFont="1" applyFill="1" applyBorder="1" applyAlignment="1">
      <alignment horizontal="center" vertical="center"/>
    </xf>
    <xf numFmtId="0" fontId="19" fillId="0" borderId="9" xfId="0" applyFont="1" applyFill="1" applyBorder="1" applyAlignment="1">
      <alignment vertical="center" shrinkToFit="1"/>
    </xf>
    <xf numFmtId="0" fontId="19" fillId="0" borderId="10" xfId="0" applyFont="1" applyFill="1" applyBorder="1" applyAlignment="1">
      <alignment vertical="center" shrinkToFit="1"/>
    </xf>
    <xf numFmtId="0" fontId="19" fillId="0" borderId="11" xfId="0" applyFont="1" applyFill="1" applyBorder="1" applyAlignment="1">
      <alignment vertical="center" shrinkToFit="1"/>
    </xf>
    <xf numFmtId="0" fontId="14" fillId="0" borderId="13" xfId="0" applyFont="1" applyBorder="1" applyAlignment="1">
      <alignment horizontal="center" vertical="center"/>
    </xf>
    <xf numFmtId="0" fontId="14" fillId="0" borderId="12"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34" xfId="0" applyBorder="1" applyAlignment="1">
      <alignment horizontal="center" vertical="center" textRotation="255"/>
    </xf>
    <xf numFmtId="0" fontId="14" fillId="0" borderId="9" xfId="0" applyFont="1" applyBorder="1" applyAlignment="1">
      <alignment vertical="top"/>
    </xf>
    <xf numFmtId="0" fontId="14" fillId="0" borderId="11" xfId="0" applyFont="1" applyBorder="1" applyAlignment="1">
      <alignment horizontal="center" vertical="center"/>
    </xf>
    <xf numFmtId="0" fontId="14" fillId="0" borderId="13" xfId="0" applyFont="1" applyBorder="1" applyAlignment="1">
      <alignment horizontal="center" vertical="top"/>
    </xf>
    <xf numFmtId="0" fontId="14" fillId="0" borderId="9" xfId="0" applyFont="1" applyBorder="1" applyAlignment="1">
      <alignment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3" xfId="0" applyFont="1" applyBorder="1" applyAlignment="1">
      <alignment horizontal="center" vertical="center"/>
    </xf>
    <xf numFmtId="0" fontId="23" fillId="0" borderId="12" xfId="0" applyFont="1" applyBorder="1" applyAlignment="1">
      <alignment vertical="top" wrapText="1"/>
    </xf>
    <xf numFmtId="0" fontId="23" fillId="0" borderId="22" xfId="0" applyFont="1" applyBorder="1" applyAlignment="1">
      <alignment vertical="top" wrapText="1"/>
    </xf>
    <xf numFmtId="0" fontId="23" fillId="0" borderId="34" xfId="0" applyFont="1" applyBorder="1" applyAlignment="1">
      <alignment vertical="top" wrapText="1"/>
    </xf>
    <xf numFmtId="0" fontId="49" fillId="0" borderId="12" xfId="0" applyFont="1" applyBorder="1" applyAlignment="1">
      <alignment vertical="top" wrapText="1"/>
    </xf>
    <xf numFmtId="0" fontId="49" fillId="0" borderId="22" xfId="0" applyFont="1" applyBorder="1" applyAlignment="1">
      <alignment vertical="top" wrapText="1"/>
    </xf>
    <xf numFmtId="0" fontId="49" fillId="0" borderId="34" xfId="0" applyFont="1" applyBorder="1" applyAlignment="1">
      <alignment vertical="top" wrapText="1"/>
    </xf>
    <xf numFmtId="0" fontId="23" fillId="0" borderId="12" xfId="0" applyFont="1" applyFill="1" applyBorder="1" applyAlignment="1">
      <alignment vertical="top" wrapText="1"/>
    </xf>
    <xf numFmtId="0" fontId="23" fillId="0" borderId="22" xfId="0" applyFont="1" applyFill="1" applyBorder="1" applyAlignment="1">
      <alignment vertical="top" wrapText="1"/>
    </xf>
    <xf numFmtId="0" fontId="23" fillId="0" borderId="34" xfId="0" applyFont="1" applyFill="1" applyBorder="1" applyAlignment="1">
      <alignment vertical="top" wrapText="1"/>
    </xf>
    <xf numFmtId="0" fontId="14" fillId="0" borderId="12" xfId="0" applyFont="1" applyBorder="1" applyAlignment="1">
      <alignment horizontal="center" vertical="center" textRotation="255"/>
    </xf>
    <xf numFmtId="182" fontId="18" fillId="0" borderId="9" xfId="0" applyNumberFormat="1" applyFont="1" applyBorder="1" applyAlignment="1">
      <alignment horizontal="center" vertical="center"/>
    </xf>
    <xf numFmtId="182" fontId="18" fillId="0" borderId="11" xfId="0" applyNumberFormat="1" applyFont="1" applyBorder="1" applyAlignment="1">
      <alignment horizontal="center" vertical="center"/>
    </xf>
    <xf numFmtId="0" fontId="23" fillId="0" borderId="12" xfId="0" quotePrefix="1" applyFont="1" applyBorder="1" applyAlignment="1">
      <alignment vertical="top" wrapText="1"/>
    </xf>
    <xf numFmtId="0" fontId="23" fillId="0" borderId="22" xfId="0" quotePrefix="1" applyFont="1" applyBorder="1" applyAlignment="1">
      <alignment vertical="top" wrapText="1"/>
    </xf>
    <xf numFmtId="0" fontId="23" fillId="0" borderId="34" xfId="0" quotePrefix="1" applyFont="1" applyBorder="1" applyAlignment="1">
      <alignment vertical="top" wrapText="1"/>
    </xf>
    <xf numFmtId="182" fontId="18" fillId="0" borderId="107" xfId="0" applyNumberFormat="1" applyFont="1" applyFill="1" applyBorder="1" applyAlignment="1">
      <alignment horizontal="center" vertical="center"/>
    </xf>
    <xf numFmtId="182" fontId="18" fillId="0" borderId="109" xfId="0" applyNumberFormat="1" applyFont="1" applyFill="1" applyBorder="1" applyAlignment="1">
      <alignment horizontal="center" vertical="center"/>
    </xf>
    <xf numFmtId="0" fontId="65" fillId="0" borderId="12" xfId="0" applyFont="1" applyBorder="1" applyAlignment="1">
      <alignment vertical="top" wrapText="1"/>
    </xf>
    <xf numFmtId="0" fontId="65" fillId="0" borderId="22" xfId="0" applyFont="1" applyBorder="1" applyAlignment="1">
      <alignment vertical="top" wrapText="1"/>
    </xf>
    <xf numFmtId="0" fontId="65" fillId="0" borderId="34" xfId="0" applyFont="1" applyBorder="1" applyAlignment="1">
      <alignment vertical="top" wrapText="1"/>
    </xf>
    <xf numFmtId="182" fontId="18" fillId="0" borderId="107" xfId="0" applyNumberFormat="1" applyFont="1" applyBorder="1" applyAlignment="1">
      <alignment horizontal="center" vertical="center"/>
    </xf>
    <xf numFmtId="182" fontId="18" fillId="0" borderId="109" xfId="0" applyNumberFormat="1" applyFont="1" applyBorder="1" applyAlignment="1">
      <alignment horizontal="center"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7" fillId="0" borderId="9" xfId="0" applyFont="1" applyBorder="1" applyAlignment="1">
      <alignment horizontal="left" vertical="center"/>
    </xf>
    <xf numFmtId="0" fontId="47" fillId="0" borderId="10" xfId="0" applyFont="1" applyBorder="1" applyAlignment="1">
      <alignment horizontal="left" vertical="center"/>
    </xf>
    <xf numFmtId="0" fontId="47" fillId="0" borderId="11" xfId="0" applyFont="1" applyBorder="1" applyAlignment="1">
      <alignment horizontal="left" vertical="center"/>
    </xf>
    <xf numFmtId="191" fontId="46" fillId="0" borderId="9" xfId="0" applyNumberFormat="1" applyFont="1" applyBorder="1" applyAlignment="1">
      <alignment horizontal="right" vertical="center"/>
    </xf>
    <xf numFmtId="191" fontId="46" fillId="0" borderId="10" xfId="0" applyNumberFormat="1" applyFont="1" applyBorder="1" applyAlignment="1">
      <alignment horizontal="right" vertical="center"/>
    </xf>
    <xf numFmtId="191" fontId="46" fillId="0" borderId="11" xfId="0" applyNumberFormat="1" applyFont="1" applyBorder="1" applyAlignment="1">
      <alignment horizontal="right" vertical="center"/>
    </xf>
    <xf numFmtId="0" fontId="46" fillId="0" borderId="9" xfId="0" applyFont="1" applyBorder="1" applyAlignment="1">
      <alignment horizontal="left" vertical="center"/>
    </xf>
    <xf numFmtId="0" fontId="46" fillId="0" borderId="10" xfId="0" applyFont="1" applyBorder="1" applyAlignment="1">
      <alignment horizontal="left" vertical="center"/>
    </xf>
    <xf numFmtId="0" fontId="46" fillId="0" borderId="11" xfId="0" applyFont="1" applyBorder="1" applyAlignment="1">
      <alignment horizontal="left" vertical="center"/>
    </xf>
    <xf numFmtId="9" fontId="47" fillId="0" borderId="9" xfId="0" quotePrefix="1" applyNumberFormat="1" applyFont="1" applyBorder="1" applyAlignment="1">
      <alignment horizontal="left" vertical="center"/>
    </xf>
    <xf numFmtId="191" fontId="46" fillId="0" borderId="9" xfId="0" applyNumberFormat="1" applyFont="1" applyBorder="1" applyAlignment="1">
      <alignment horizontal="right" vertical="center" shrinkToFit="1"/>
    </xf>
    <xf numFmtId="191" fontId="46" fillId="0" borderId="10" xfId="0" applyNumberFormat="1" applyFont="1" applyBorder="1" applyAlignment="1">
      <alignment horizontal="right" vertical="center" shrinkToFit="1"/>
    </xf>
    <xf numFmtId="191" fontId="46" fillId="0" borderId="11" xfId="0" applyNumberFormat="1" applyFont="1" applyBorder="1" applyAlignment="1">
      <alignment horizontal="right" vertical="center" shrinkToFit="1"/>
    </xf>
    <xf numFmtId="9" fontId="46" fillId="0" borderId="9" xfId="18" applyFont="1" applyBorder="1" applyAlignment="1">
      <alignment horizontal="right" vertical="center"/>
    </xf>
    <xf numFmtId="9" fontId="46" fillId="0" borderId="10" xfId="18" applyFont="1" applyBorder="1" applyAlignment="1">
      <alignment horizontal="right" vertical="center"/>
    </xf>
    <xf numFmtId="9" fontId="46" fillId="0" borderId="11" xfId="18" applyFont="1" applyBorder="1" applyAlignment="1">
      <alignment horizontal="right" vertical="center"/>
    </xf>
    <xf numFmtId="0" fontId="47" fillId="0" borderId="34" xfId="0" applyFont="1" applyBorder="1" applyAlignment="1">
      <alignment horizontal="left" vertical="center"/>
    </xf>
    <xf numFmtId="191" fontId="46" fillId="0" borderId="120" xfId="0" applyNumberFormat="1" applyFont="1" applyBorder="1" applyAlignment="1">
      <alignment horizontal="right" vertical="center"/>
    </xf>
    <xf numFmtId="0" fontId="46" fillId="0" borderId="120" xfId="0" applyFont="1" applyBorder="1" applyAlignment="1">
      <alignment horizontal="center" vertical="center"/>
    </xf>
    <xf numFmtId="0" fontId="46" fillId="0" borderId="110" xfId="0" applyFont="1" applyBorder="1" applyAlignment="1">
      <alignment horizontal="left" vertical="center"/>
    </xf>
    <xf numFmtId="0" fontId="47" fillId="0" borderId="22" xfId="0" applyFont="1" applyBorder="1" applyAlignment="1">
      <alignment horizontal="left" vertical="center"/>
    </xf>
    <xf numFmtId="191" fontId="46" fillId="0" borderId="110" xfId="0" applyNumberFormat="1" applyFont="1" applyBorder="1" applyAlignment="1">
      <alignment horizontal="right" vertical="center"/>
    </xf>
    <xf numFmtId="0" fontId="46" fillId="0" borderId="110" xfId="0" applyFont="1" applyBorder="1" applyAlignment="1">
      <alignment horizontal="center" vertical="center"/>
    </xf>
    <xf numFmtId="0" fontId="46" fillId="0" borderId="106" xfId="0" applyFont="1" applyBorder="1" applyAlignment="1">
      <alignment horizontal="left" vertical="center" wrapText="1"/>
    </xf>
    <xf numFmtId="0" fontId="46" fillId="0" borderId="106" xfId="0" applyFont="1" applyBorder="1" applyAlignment="1">
      <alignment horizontal="left" vertical="center"/>
    </xf>
    <xf numFmtId="0" fontId="47" fillId="0" borderId="1" xfId="0" applyFont="1" applyBorder="1" applyAlignment="1">
      <alignment horizontal="left" vertical="center"/>
    </xf>
    <xf numFmtId="0" fontId="47" fillId="0" borderId="2" xfId="0" applyFont="1" applyBorder="1" applyAlignment="1">
      <alignment horizontal="left" vertical="center"/>
    </xf>
    <xf numFmtId="0" fontId="47" fillId="0" borderId="3" xfId="0" applyFont="1" applyBorder="1" applyAlignment="1">
      <alignment horizontal="left" vertical="center"/>
    </xf>
    <xf numFmtId="191" fontId="46" fillId="0" borderId="106" xfId="0" applyNumberFormat="1" applyFont="1" applyBorder="1" applyAlignment="1">
      <alignment horizontal="right" vertical="center"/>
    </xf>
    <xf numFmtId="0" fontId="46" fillId="0" borderId="111" xfId="0" applyFont="1" applyBorder="1" applyAlignment="1">
      <alignment horizontal="center" vertical="center"/>
    </xf>
    <xf numFmtId="0" fontId="46" fillId="0" borderId="4" xfId="0" applyFont="1" applyBorder="1" applyAlignment="1">
      <alignment horizontal="left" vertical="center" wrapText="1"/>
    </xf>
    <xf numFmtId="0" fontId="47" fillId="0" borderId="4" xfId="0" applyFont="1" applyBorder="1" applyAlignment="1">
      <alignment horizontal="left" vertical="center"/>
    </xf>
    <xf numFmtId="0" fontId="47" fillId="0" borderId="0" xfId="0" applyFont="1" applyBorder="1" applyAlignment="1">
      <alignment horizontal="left" vertical="center"/>
    </xf>
    <xf numFmtId="0" fontId="47" fillId="0" borderId="5" xfId="0" applyFont="1" applyBorder="1" applyAlignment="1">
      <alignment horizontal="left" vertical="center"/>
    </xf>
    <xf numFmtId="0" fontId="45" fillId="0" borderId="0" xfId="0" applyFont="1" applyAlignment="1">
      <alignment horizontal="center" vertical="center"/>
    </xf>
  </cellXfs>
  <cellStyles count="19">
    <cellStyle name="Calc Currency (0)" xfId="6" xr:uid="{00000000-0005-0000-0000-000000000000}"/>
    <cellStyle name="Header1" xfId="7" xr:uid="{00000000-0005-0000-0000-000001000000}"/>
    <cellStyle name="Header2" xfId="8" xr:uid="{00000000-0005-0000-0000-000002000000}"/>
    <cellStyle name="Normal_#18-Internet" xfId="9" xr:uid="{00000000-0005-0000-0000-000003000000}"/>
    <cellStyle name="パーセント" xfId="18" builtinId="5"/>
    <cellStyle name="桁区切り" xfId="4" builtinId="6"/>
    <cellStyle name="桁区切り [0.00] 2" xfId="10" xr:uid="{00000000-0005-0000-0000-000006000000}"/>
    <cellStyle name="桁区切り 2" xfId="11" xr:uid="{00000000-0005-0000-0000-000007000000}"/>
    <cellStyle name="桁区切り 3" xfId="12" xr:uid="{00000000-0005-0000-0000-000008000000}"/>
    <cellStyle name="桁区切り 4" xfId="13" xr:uid="{00000000-0005-0000-0000-000009000000}"/>
    <cellStyle name="通貨 2" xfId="17" xr:uid="{00000000-0005-0000-0000-00000A000000}"/>
    <cellStyle name="標準" xfId="0" builtinId="0"/>
    <cellStyle name="標準 2" xfId="1" xr:uid="{00000000-0005-0000-0000-00000C000000}"/>
    <cellStyle name="標準 2 2" xfId="14" xr:uid="{00000000-0005-0000-0000-00000D000000}"/>
    <cellStyle name="標準 3" xfId="3" xr:uid="{00000000-0005-0000-0000-00000E000000}"/>
    <cellStyle name="標準 4" xfId="5" xr:uid="{00000000-0005-0000-0000-00000F000000}"/>
    <cellStyle name="標準 5" xfId="2" xr:uid="{00000000-0005-0000-0000-000010000000}"/>
    <cellStyle name="標準 6" xfId="16" xr:uid="{00000000-0005-0000-0000-000011000000}"/>
    <cellStyle name="標準_起案用紙" xfId="15" xr:uid="{00000000-0005-0000-0000-000012000000}"/>
  </cellStyles>
  <dxfs count="33">
    <dxf>
      <fill>
        <patternFill>
          <bgColor rgb="FFFFFF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66CCFF"/>
        </patternFill>
      </fill>
    </dxf>
    <dxf>
      <fill>
        <patternFill>
          <bgColor rgb="FF66CCFF"/>
        </patternFill>
      </fill>
    </dxf>
    <dxf>
      <fill>
        <patternFill>
          <bgColor theme="4" tint="0.79998168889431442"/>
        </patternFill>
      </fill>
    </dxf>
    <dxf>
      <fill>
        <patternFill>
          <bgColor theme="4" tint="0.79998168889431442"/>
        </patternFill>
      </fill>
    </dxf>
    <dxf>
      <fill>
        <patternFill>
          <bgColor rgb="FF66CCFF"/>
        </patternFill>
      </fill>
    </dxf>
    <dxf>
      <fill>
        <patternFill>
          <bgColor rgb="FF66CCFF"/>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rgb="FF66CCFF"/>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rgb="FF66CCFF"/>
        </patternFill>
      </fill>
    </dxf>
    <dxf>
      <fill>
        <patternFill>
          <bgColor rgb="FF66CCFF"/>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152</xdr:col>
      <xdr:colOff>9525</xdr:colOff>
      <xdr:row>203</xdr:row>
      <xdr:rowOff>123825</xdr:rowOff>
    </xdr:from>
    <xdr:to>
      <xdr:col>170</xdr:col>
      <xdr:colOff>1</xdr:colOff>
      <xdr:row>203</xdr:row>
      <xdr:rowOff>125414</xdr:rowOff>
    </xdr:to>
    <xdr:cxnSp macro="">
      <xdr:nvCxnSpPr>
        <xdr:cNvPr id="2" name="直線矢印コネクタ 1">
          <a:extLst>
            <a:ext uri="{FF2B5EF4-FFF2-40B4-BE49-F238E27FC236}">
              <a16:creationId xmlns:a16="http://schemas.microsoft.com/office/drawing/2014/main" id="{00000000-0008-0000-0700-000002000000}"/>
            </a:ext>
          </a:extLst>
        </xdr:cNvPr>
        <xdr:cNvCxnSpPr/>
      </xdr:nvCxnSpPr>
      <xdr:spPr>
        <a:xfrm>
          <a:off x="10258425" y="32823150"/>
          <a:ext cx="1190626"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38100</xdr:colOff>
      <xdr:row>177</xdr:row>
      <xdr:rowOff>123825</xdr:rowOff>
    </xdr:from>
    <xdr:to>
      <xdr:col>27</xdr:col>
      <xdr:colOff>47627</xdr:colOff>
      <xdr:row>177</xdr:row>
      <xdr:rowOff>123827</xdr:rowOff>
    </xdr:to>
    <xdr:cxnSp macro="">
      <xdr:nvCxnSpPr>
        <xdr:cNvPr id="3" name="直線矢印コネクタ 2">
          <a:extLst>
            <a:ext uri="{FF2B5EF4-FFF2-40B4-BE49-F238E27FC236}">
              <a16:creationId xmlns:a16="http://schemas.microsoft.com/office/drawing/2014/main" id="{00000000-0008-0000-0700-000003000000}"/>
            </a:ext>
          </a:extLst>
        </xdr:cNvPr>
        <xdr:cNvCxnSpPr/>
      </xdr:nvCxnSpPr>
      <xdr:spPr>
        <a:xfrm flipH="1" flipV="1">
          <a:off x="752475" y="28336875"/>
          <a:ext cx="1209677" cy="2"/>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19050</xdr:colOff>
      <xdr:row>177</xdr:row>
      <xdr:rowOff>133350</xdr:rowOff>
    </xdr:from>
    <xdr:to>
      <xdr:col>75</xdr:col>
      <xdr:colOff>57150</xdr:colOff>
      <xdr:row>177</xdr:row>
      <xdr:rowOff>133351</xdr:rowOff>
    </xdr:to>
    <xdr:cxnSp macro="">
      <xdr:nvCxnSpPr>
        <xdr:cNvPr id="4" name="直線矢印コネクタ 3">
          <a:extLst>
            <a:ext uri="{FF2B5EF4-FFF2-40B4-BE49-F238E27FC236}">
              <a16:creationId xmlns:a16="http://schemas.microsoft.com/office/drawing/2014/main" id="{00000000-0008-0000-0700-000004000000}"/>
            </a:ext>
          </a:extLst>
        </xdr:cNvPr>
        <xdr:cNvCxnSpPr/>
      </xdr:nvCxnSpPr>
      <xdr:spPr>
        <a:xfrm flipV="1">
          <a:off x="4000500" y="28346400"/>
          <a:ext cx="1171575"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10321</xdr:colOff>
      <xdr:row>178</xdr:row>
      <xdr:rowOff>114300</xdr:rowOff>
    </xdr:from>
    <xdr:to>
      <xdr:col>89</xdr:col>
      <xdr:colOff>28575</xdr:colOff>
      <xdr:row>178</xdr:row>
      <xdr:rowOff>115096</xdr:rowOff>
    </xdr:to>
    <xdr:cxnSp macro="">
      <xdr:nvCxnSpPr>
        <xdr:cNvPr id="5" name="直線矢印コネクタ 4">
          <a:extLst>
            <a:ext uri="{FF2B5EF4-FFF2-40B4-BE49-F238E27FC236}">
              <a16:creationId xmlns:a16="http://schemas.microsoft.com/office/drawing/2014/main" id="{00000000-0008-0000-0700-000005000000}"/>
            </a:ext>
          </a:extLst>
        </xdr:cNvPr>
        <xdr:cNvCxnSpPr/>
      </xdr:nvCxnSpPr>
      <xdr:spPr>
        <a:xfrm rot="10800000" flipV="1">
          <a:off x="5791996" y="28575000"/>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98</xdr:col>
      <xdr:colOff>38100</xdr:colOff>
      <xdr:row>178</xdr:row>
      <xdr:rowOff>114300</xdr:rowOff>
    </xdr:from>
    <xdr:to>
      <xdr:col>102</xdr:col>
      <xdr:colOff>38894</xdr:colOff>
      <xdr:row>178</xdr:row>
      <xdr:rowOff>115098</xdr:rowOff>
    </xdr:to>
    <xdr:cxnSp macro="">
      <xdr:nvCxnSpPr>
        <xdr:cNvPr id="6" name="直線矢印コネクタ 5">
          <a:extLst>
            <a:ext uri="{FF2B5EF4-FFF2-40B4-BE49-F238E27FC236}">
              <a16:creationId xmlns:a16="http://schemas.microsoft.com/office/drawing/2014/main" id="{00000000-0008-0000-0700-000006000000}"/>
            </a:ext>
          </a:extLst>
        </xdr:cNvPr>
        <xdr:cNvCxnSpPr/>
      </xdr:nvCxnSpPr>
      <xdr:spPr>
        <a:xfrm>
          <a:off x="6686550" y="28575000"/>
          <a:ext cx="2674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119</xdr:col>
      <xdr:colOff>9527</xdr:colOff>
      <xdr:row>177</xdr:row>
      <xdr:rowOff>123825</xdr:rowOff>
    </xdr:from>
    <xdr:to>
      <xdr:col>136</xdr:col>
      <xdr:colOff>28575</xdr:colOff>
      <xdr:row>177</xdr:row>
      <xdr:rowOff>123828</xdr:rowOff>
    </xdr:to>
    <xdr:cxnSp macro="">
      <xdr:nvCxnSpPr>
        <xdr:cNvPr id="7" name="直線矢印コネクタ 6">
          <a:extLst>
            <a:ext uri="{FF2B5EF4-FFF2-40B4-BE49-F238E27FC236}">
              <a16:creationId xmlns:a16="http://schemas.microsoft.com/office/drawing/2014/main" id="{00000000-0008-0000-0700-000007000000}"/>
            </a:ext>
          </a:extLst>
        </xdr:cNvPr>
        <xdr:cNvCxnSpPr/>
      </xdr:nvCxnSpPr>
      <xdr:spPr>
        <a:xfrm flipH="1">
          <a:off x="8058152" y="28336875"/>
          <a:ext cx="1152523" cy="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38100</xdr:colOff>
      <xdr:row>177</xdr:row>
      <xdr:rowOff>123825</xdr:rowOff>
    </xdr:from>
    <xdr:to>
      <xdr:col>168</xdr:col>
      <xdr:colOff>57150</xdr:colOff>
      <xdr:row>177</xdr:row>
      <xdr:rowOff>123825</xdr:rowOff>
    </xdr:to>
    <xdr:cxnSp macro="">
      <xdr:nvCxnSpPr>
        <xdr:cNvPr id="8" name="直線矢印コネクタ 7">
          <a:extLst>
            <a:ext uri="{FF2B5EF4-FFF2-40B4-BE49-F238E27FC236}">
              <a16:creationId xmlns:a16="http://schemas.microsoft.com/office/drawing/2014/main" id="{00000000-0008-0000-0700-000008000000}"/>
            </a:ext>
          </a:extLst>
        </xdr:cNvPr>
        <xdr:cNvCxnSpPr/>
      </xdr:nvCxnSpPr>
      <xdr:spPr>
        <a:xfrm>
          <a:off x="10287000" y="28336875"/>
          <a:ext cx="1085850"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28575</xdr:colOff>
      <xdr:row>176</xdr:row>
      <xdr:rowOff>123825</xdr:rowOff>
    </xdr:from>
    <xdr:to>
      <xdr:col>171</xdr:col>
      <xdr:colOff>57150</xdr:colOff>
      <xdr:row>176</xdr:row>
      <xdr:rowOff>125413</xdr:rowOff>
    </xdr:to>
    <xdr:cxnSp macro="">
      <xdr:nvCxnSpPr>
        <xdr:cNvPr id="9" name="直線矢印コネクタ 8">
          <a:extLst>
            <a:ext uri="{FF2B5EF4-FFF2-40B4-BE49-F238E27FC236}">
              <a16:creationId xmlns:a16="http://schemas.microsoft.com/office/drawing/2014/main" id="{00000000-0008-0000-0700-000009000000}"/>
            </a:ext>
          </a:extLst>
        </xdr:cNvPr>
        <xdr:cNvCxnSpPr/>
      </xdr:nvCxnSpPr>
      <xdr:spPr>
        <a:xfrm>
          <a:off x="10477500" y="28089225"/>
          <a:ext cx="1095375"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19051</xdr:colOff>
      <xdr:row>176</xdr:row>
      <xdr:rowOff>133350</xdr:rowOff>
    </xdr:from>
    <xdr:to>
      <xdr:col>124</xdr:col>
      <xdr:colOff>1</xdr:colOff>
      <xdr:row>176</xdr:row>
      <xdr:rowOff>133351</xdr:rowOff>
    </xdr:to>
    <xdr:cxnSp macro="">
      <xdr:nvCxnSpPr>
        <xdr:cNvPr id="10" name="直線矢印コネクタ 9">
          <a:extLst>
            <a:ext uri="{FF2B5EF4-FFF2-40B4-BE49-F238E27FC236}">
              <a16:creationId xmlns:a16="http://schemas.microsoft.com/office/drawing/2014/main" id="{00000000-0008-0000-0700-00000A000000}"/>
            </a:ext>
          </a:extLst>
        </xdr:cNvPr>
        <xdr:cNvCxnSpPr/>
      </xdr:nvCxnSpPr>
      <xdr:spPr>
        <a:xfrm rot="10800000">
          <a:off x="7134226" y="28098750"/>
          <a:ext cx="1247775"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3</xdr:colOff>
      <xdr:row>178</xdr:row>
      <xdr:rowOff>123825</xdr:rowOff>
    </xdr:from>
    <xdr:to>
      <xdr:col>198</xdr:col>
      <xdr:colOff>48418</xdr:colOff>
      <xdr:row>178</xdr:row>
      <xdr:rowOff>124622</xdr:rowOff>
    </xdr:to>
    <xdr:cxnSp macro="">
      <xdr:nvCxnSpPr>
        <xdr:cNvPr id="11" name="直線矢印コネクタ 10">
          <a:extLst>
            <a:ext uri="{FF2B5EF4-FFF2-40B4-BE49-F238E27FC236}">
              <a16:creationId xmlns:a16="http://schemas.microsoft.com/office/drawing/2014/main" id="{00000000-0008-0000-0700-00000B000000}"/>
            </a:ext>
          </a:extLst>
        </xdr:cNvPr>
        <xdr:cNvCxnSpPr/>
      </xdr:nvCxnSpPr>
      <xdr:spPr>
        <a:xfrm>
          <a:off x="13115928" y="28584525"/>
          <a:ext cx="248440" cy="797"/>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180</xdr:col>
      <xdr:colOff>57151</xdr:colOff>
      <xdr:row>178</xdr:row>
      <xdr:rowOff>123825</xdr:rowOff>
    </xdr:from>
    <xdr:to>
      <xdr:col>185</xdr:col>
      <xdr:colOff>19051</xdr:colOff>
      <xdr:row>178</xdr:row>
      <xdr:rowOff>125413</xdr:rowOff>
    </xdr:to>
    <xdr:cxnSp macro="">
      <xdr:nvCxnSpPr>
        <xdr:cNvPr id="12" name="直線矢印コネクタ 11">
          <a:extLst>
            <a:ext uri="{FF2B5EF4-FFF2-40B4-BE49-F238E27FC236}">
              <a16:creationId xmlns:a16="http://schemas.microsoft.com/office/drawing/2014/main" id="{00000000-0008-0000-0700-00000C000000}"/>
            </a:ext>
          </a:extLst>
        </xdr:cNvPr>
        <xdr:cNvCxnSpPr/>
      </xdr:nvCxnSpPr>
      <xdr:spPr>
        <a:xfrm rot="10800000">
          <a:off x="12172951" y="28584525"/>
          <a:ext cx="295275"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46516</xdr:colOff>
      <xdr:row>10</xdr:row>
      <xdr:rowOff>95250</xdr:rowOff>
    </xdr:from>
    <xdr:to>
      <xdr:col>80</xdr:col>
      <xdr:colOff>45720</xdr:colOff>
      <xdr:row>10</xdr:row>
      <xdr:rowOff>96045</xdr:rowOff>
    </xdr:to>
    <xdr:cxnSp macro="">
      <xdr:nvCxnSpPr>
        <xdr:cNvPr id="13" name="直線矢印コネクタ 12">
          <a:extLst>
            <a:ext uri="{FF2B5EF4-FFF2-40B4-BE49-F238E27FC236}">
              <a16:creationId xmlns:a16="http://schemas.microsoft.com/office/drawing/2014/main" id="{00000000-0008-0000-0700-00000D000000}"/>
            </a:ext>
          </a:extLst>
        </xdr:cNvPr>
        <xdr:cNvCxnSpPr/>
      </xdr:nvCxnSpPr>
      <xdr:spPr>
        <a:xfrm flipH="1">
          <a:off x="4656616" y="1680210"/>
          <a:ext cx="364964" cy="79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9525</xdr:colOff>
      <xdr:row>10</xdr:row>
      <xdr:rowOff>85725</xdr:rowOff>
    </xdr:from>
    <xdr:to>
      <xdr:col>97</xdr:col>
      <xdr:colOff>38893</xdr:colOff>
      <xdr:row>10</xdr:row>
      <xdr:rowOff>86527</xdr:rowOff>
    </xdr:to>
    <xdr:cxnSp macro="">
      <xdr:nvCxnSpPr>
        <xdr:cNvPr id="14" name="直線矢印コネクタ 13">
          <a:extLst>
            <a:ext uri="{FF2B5EF4-FFF2-40B4-BE49-F238E27FC236}">
              <a16:creationId xmlns:a16="http://schemas.microsoft.com/office/drawing/2014/main" id="{00000000-0008-0000-0700-00000E000000}"/>
            </a:ext>
          </a:extLst>
        </xdr:cNvPr>
        <xdr:cNvCxnSpPr/>
      </xdr:nvCxnSpPr>
      <xdr:spPr>
        <a:xfrm>
          <a:off x="6257925" y="1866900"/>
          <a:ext cx="362743" cy="802"/>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48419</xdr:colOff>
      <xdr:row>8</xdr:row>
      <xdr:rowOff>113511</xdr:rowOff>
    </xdr:from>
    <xdr:to>
      <xdr:col>123</xdr:col>
      <xdr:colOff>48419</xdr:colOff>
      <xdr:row>8</xdr:row>
      <xdr:rowOff>115099</xdr:rowOff>
    </xdr:to>
    <xdr:cxnSp macro="">
      <xdr:nvCxnSpPr>
        <xdr:cNvPr id="15" name="直線矢印コネクタ 14">
          <a:extLst>
            <a:ext uri="{FF2B5EF4-FFF2-40B4-BE49-F238E27FC236}">
              <a16:creationId xmlns:a16="http://schemas.microsoft.com/office/drawing/2014/main" id="{00000000-0008-0000-0700-00000F000000}"/>
            </a:ext>
          </a:extLst>
        </xdr:cNvPr>
        <xdr:cNvCxnSpPr/>
      </xdr:nvCxnSpPr>
      <xdr:spPr>
        <a:xfrm rot="5400000">
          <a:off x="7729538" y="766767"/>
          <a:ext cx="1588" cy="12668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47625</xdr:colOff>
      <xdr:row>8</xdr:row>
      <xdr:rowOff>114300</xdr:rowOff>
    </xdr:from>
    <xdr:to>
      <xdr:col>172</xdr:col>
      <xdr:colOff>28575</xdr:colOff>
      <xdr:row>8</xdr:row>
      <xdr:rowOff>115889</xdr:rowOff>
    </xdr:to>
    <xdr:cxnSp macro="">
      <xdr:nvCxnSpPr>
        <xdr:cNvPr id="16" name="直線矢印コネクタ 15">
          <a:extLst>
            <a:ext uri="{FF2B5EF4-FFF2-40B4-BE49-F238E27FC236}">
              <a16:creationId xmlns:a16="http://schemas.microsoft.com/office/drawing/2014/main" id="{00000000-0008-0000-0700-000010000000}"/>
            </a:ext>
          </a:extLst>
        </xdr:cNvPr>
        <xdr:cNvCxnSpPr/>
      </xdr:nvCxnSpPr>
      <xdr:spPr>
        <a:xfrm>
          <a:off x="10429875" y="1400175"/>
          <a:ext cx="1181100"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38894</xdr:colOff>
      <xdr:row>9</xdr:row>
      <xdr:rowOff>123035</xdr:rowOff>
    </xdr:from>
    <xdr:to>
      <xdr:col>136</xdr:col>
      <xdr:colOff>794</xdr:colOff>
      <xdr:row>9</xdr:row>
      <xdr:rowOff>124623</xdr:rowOff>
    </xdr:to>
    <xdr:cxnSp macro="">
      <xdr:nvCxnSpPr>
        <xdr:cNvPr id="17" name="直線矢印コネクタ 16">
          <a:extLst>
            <a:ext uri="{FF2B5EF4-FFF2-40B4-BE49-F238E27FC236}">
              <a16:creationId xmlns:a16="http://schemas.microsoft.com/office/drawing/2014/main" id="{00000000-0008-0000-0700-000011000000}"/>
            </a:ext>
          </a:extLst>
        </xdr:cNvPr>
        <xdr:cNvCxnSpPr/>
      </xdr:nvCxnSpPr>
      <xdr:spPr>
        <a:xfrm rot="5400000">
          <a:off x="8567738" y="1042991"/>
          <a:ext cx="1588" cy="12287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794</xdr:colOff>
      <xdr:row>9</xdr:row>
      <xdr:rowOff>113511</xdr:rowOff>
    </xdr:from>
    <xdr:to>
      <xdr:col>169</xdr:col>
      <xdr:colOff>19844</xdr:colOff>
      <xdr:row>9</xdr:row>
      <xdr:rowOff>115099</xdr:rowOff>
    </xdr:to>
    <xdr:cxnSp macro="">
      <xdr:nvCxnSpPr>
        <xdr:cNvPr id="18" name="直線矢印コネクタ 17">
          <a:extLst>
            <a:ext uri="{FF2B5EF4-FFF2-40B4-BE49-F238E27FC236}">
              <a16:creationId xmlns:a16="http://schemas.microsoft.com/office/drawing/2014/main" id="{00000000-0008-0000-0700-000012000000}"/>
            </a:ext>
          </a:extLst>
        </xdr:cNvPr>
        <xdr:cNvCxnSpPr/>
      </xdr:nvCxnSpPr>
      <xdr:spPr>
        <a:xfrm rot="16200000" flipH="1">
          <a:off x="10825163" y="1071567"/>
          <a:ext cx="1588" cy="11525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57150</xdr:colOff>
      <xdr:row>10</xdr:row>
      <xdr:rowOff>85725</xdr:rowOff>
    </xdr:from>
    <xdr:to>
      <xdr:col>198</xdr:col>
      <xdr:colOff>28575</xdr:colOff>
      <xdr:row>10</xdr:row>
      <xdr:rowOff>85725</xdr:rowOff>
    </xdr:to>
    <xdr:cxnSp macro="">
      <xdr:nvCxnSpPr>
        <xdr:cNvPr id="19" name="直線矢印コネクタ 18">
          <a:extLst>
            <a:ext uri="{FF2B5EF4-FFF2-40B4-BE49-F238E27FC236}">
              <a16:creationId xmlns:a16="http://schemas.microsoft.com/office/drawing/2014/main" id="{00000000-0008-0000-0700-000013000000}"/>
            </a:ext>
          </a:extLst>
        </xdr:cNvPr>
        <xdr:cNvCxnSpPr/>
      </xdr:nvCxnSpPr>
      <xdr:spPr>
        <a:xfrm>
          <a:off x="13106400" y="1866900"/>
          <a:ext cx="238125"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9528</xdr:colOff>
      <xdr:row>10</xdr:row>
      <xdr:rowOff>85725</xdr:rowOff>
    </xdr:from>
    <xdr:to>
      <xdr:col>185</xdr:col>
      <xdr:colOff>0</xdr:colOff>
      <xdr:row>10</xdr:row>
      <xdr:rowOff>85728</xdr:rowOff>
    </xdr:to>
    <xdr:cxnSp macro="">
      <xdr:nvCxnSpPr>
        <xdr:cNvPr id="20" name="直線矢印コネクタ 19">
          <a:extLst>
            <a:ext uri="{FF2B5EF4-FFF2-40B4-BE49-F238E27FC236}">
              <a16:creationId xmlns:a16="http://schemas.microsoft.com/office/drawing/2014/main" id="{00000000-0008-0000-0700-000014000000}"/>
            </a:ext>
          </a:extLst>
        </xdr:cNvPr>
        <xdr:cNvCxnSpPr/>
      </xdr:nvCxnSpPr>
      <xdr:spPr>
        <a:xfrm flipH="1">
          <a:off x="12192003" y="1866900"/>
          <a:ext cx="257172" cy="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75</xdr:col>
      <xdr:colOff>56039</xdr:colOff>
      <xdr:row>38</xdr:row>
      <xdr:rowOff>104774</xdr:rowOff>
    </xdr:from>
    <xdr:to>
      <xdr:col>80</xdr:col>
      <xdr:colOff>13335</xdr:colOff>
      <xdr:row>38</xdr:row>
      <xdr:rowOff>105569</xdr:rowOff>
    </xdr:to>
    <xdr:cxnSp macro="">
      <xdr:nvCxnSpPr>
        <xdr:cNvPr id="21" name="直線矢印コネクタ 20">
          <a:extLst>
            <a:ext uri="{FF2B5EF4-FFF2-40B4-BE49-F238E27FC236}">
              <a16:creationId xmlns:a16="http://schemas.microsoft.com/office/drawing/2014/main" id="{00000000-0008-0000-0700-000015000000}"/>
            </a:ext>
          </a:extLst>
        </xdr:cNvPr>
        <xdr:cNvCxnSpPr/>
      </xdr:nvCxnSpPr>
      <xdr:spPr>
        <a:xfrm rot="10800000" flipV="1">
          <a:off x="4727099" y="6223634"/>
          <a:ext cx="262096" cy="79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47625</xdr:colOff>
      <xdr:row>38</xdr:row>
      <xdr:rowOff>95250</xdr:rowOff>
    </xdr:from>
    <xdr:to>
      <xdr:col>96</xdr:col>
      <xdr:colOff>47625</xdr:colOff>
      <xdr:row>38</xdr:row>
      <xdr:rowOff>95250</xdr:rowOff>
    </xdr:to>
    <xdr:cxnSp macro="">
      <xdr:nvCxnSpPr>
        <xdr:cNvPr id="22" name="直線矢印コネクタ 21">
          <a:extLst>
            <a:ext uri="{FF2B5EF4-FFF2-40B4-BE49-F238E27FC236}">
              <a16:creationId xmlns:a16="http://schemas.microsoft.com/office/drawing/2014/main" id="{00000000-0008-0000-0700-000016000000}"/>
            </a:ext>
          </a:extLst>
        </xdr:cNvPr>
        <xdr:cNvCxnSpPr/>
      </xdr:nvCxnSpPr>
      <xdr:spPr>
        <a:xfrm>
          <a:off x="6296025" y="6457950"/>
          <a:ext cx="266700"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2</xdr:colOff>
      <xdr:row>36</xdr:row>
      <xdr:rowOff>123825</xdr:rowOff>
    </xdr:from>
    <xdr:to>
      <xdr:col>123</xdr:col>
      <xdr:colOff>0</xdr:colOff>
      <xdr:row>36</xdr:row>
      <xdr:rowOff>123827</xdr:rowOff>
    </xdr:to>
    <xdr:cxnSp macro="">
      <xdr:nvCxnSpPr>
        <xdr:cNvPr id="23" name="直線矢印コネクタ 22">
          <a:extLst>
            <a:ext uri="{FF2B5EF4-FFF2-40B4-BE49-F238E27FC236}">
              <a16:creationId xmlns:a16="http://schemas.microsoft.com/office/drawing/2014/main" id="{00000000-0008-0000-0700-000017000000}"/>
            </a:ext>
          </a:extLst>
        </xdr:cNvPr>
        <xdr:cNvCxnSpPr/>
      </xdr:nvCxnSpPr>
      <xdr:spPr>
        <a:xfrm flipH="1">
          <a:off x="7115177" y="5991225"/>
          <a:ext cx="1200148" cy="2"/>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19050</xdr:colOff>
      <xdr:row>36</xdr:row>
      <xdr:rowOff>123825</xdr:rowOff>
    </xdr:from>
    <xdr:to>
      <xdr:col>173</xdr:col>
      <xdr:colOff>0</xdr:colOff>
      <xdr:row>36</xdr:row>
      <xdr:rowOff>125415</xdr:rowOff>
    </xdr:to>
    <xdr:cxnSp macro="">
      <xdr:nvCxnSpPr>
        <xdr:cNvPr id="24" name="直線矢印コネクタ 23">
          <a:extLst>
            <a:ext uri="{FF2B5EF4-FFF2-40B4-BE49-F238E27FC236}">
              <a16:creationId xmlns:a16="http://schemas.microsoft.com/office/drawing/2014/main" id="{00000000-0008-0000-0700-000018000000}"/>
            </a:ext>
          </a:extLst>
        </xdr:cNvPr>
        <xdr:cNvCxnSpPr/>
      </xdr:nvCxnSpPr>
      <xdr:spPr>
        <a:xfrm>
          <a:off x="10467975" y="5991225"/>
          <a:ext cx="1181100" cy="159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57944</xdr:colOff>
      <xdr:row>37</xdr:row>
      <xdr:rowOff>103985</xdr:rowOff>
    </xdr:from>
    <xdr:to>
      <xdr:col>135</xdr:col>
      <xdr:colOff>19844</xdr:colOff>
      <xdr:row>37</xdr:row>
      <xdr:rowOff>105573</xdr:rowOff>
    </xdr:to>
    <xdr:cxnSp macro="">
      <xdr:nvCxnSpPr>
        <xdr:cNvPr id="25" name="直線矢印コネクタ 24">
          <a:extLst>
            <a:ext uri="{FF2B5EF4-FFF2-40B4-BE49-F238E27FC236}">
              <a16:creationId xmlns:a16="http://schemas.microsoft.com/office/drawing/2014/main" id="{00000000-0008-0000-0700-000019000000}"/>
            </a:ext>
          </a:extLst>
        </xdr:cNvPr>
        <xdr:cNvCxnSpPr/>
      </xdr:nvCxnSpPr>
      <xdr:spPr>
        <a:xfrm rot="5400000">
          <a:off x="8520113" y="5605466"/>
          <a:ext cx="1588" cy="12287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48419</xdr:colOff>
      <xdr:row>37</xdr:row>
      <xdr:rowOff>103986</xdr:rowOff>
    </xdr:from>
    <xdr:to>
      <xdr:col>170</xdr:col>
      <xdr:colOff>794</xdr:colOff>
      <xdr:row>37</xdr:row>
      <xdr:rowOff>105574</xdr:rowOff>
    </xdr:to>
    <xdr:cxnSp macro="">
      <xdr:nvCxnSpPr>
        <xdr:cNvPr id="26" name="直線矢印コネクタ 25">
          <a:extLst>
            <a:ext uri="{FF2B5EF4-FFF2-40B4-BE49-F238E27FC236}">
              <a16:creationId xmlns:a16="http://schemas.microsoft.com/office/drawing/2014/main" id="{00000000-0008-0000-0700-00001A000000}"/>
            </a:ext>
          </a:extLst>
        </xdr:cNvPr>
        <xdr:cNvCxnSpPr/>
      </xdr:nvCxnSpPr>
      <xdr:spPr>
        <a:xfrm rot="16200000" flipH="1">
          <a:off x="10872788" y="5643567"/>
          <a:ext cx="1588" cy="11525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28575</xdr:colOff>
      <xdr:row>39</xdr:row>
      <xdr:rowOff>75451</xdr:rowOff>
    </xdr:from>
    <xdr:to>
      <xdr:col>198</xdr:col>
      <xdr:colOff>5668</xdr:colOff>
      <xdr:row>39</xdr:row>
      <xdr:rowOff>76200</xdr:rowOff>
    </xdr:to>
    <xdr:cxnSp macro="">
      <xdr:nvCxnSpPr>
        <xdr:cNvPr id="27" name="直線矢印コネクタ 26">
          <a:extLst>
            <a:ext uri="{FF2B5EF4-FFF2-40B4-BE49-F238E27FC236}">
              <a16:creationId xmlns:a16="http://schemas.microsoft.com/office/drawing/2014/main" id="{00000000-0008-0000-0700-00001B000000}"/>
            </a:ext>
          </a:extLst>
        </xdr:cNvPr>
        <xdr:cNvCxnSpPr/>
      </xdr:nvCxnSpPr>
      <xdr:spPr>
        <a:xfrm flipV="1">
          <a:off x="13077825" y="6628651"/>
          <a:ext cx="243793" cy="74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22152</xdr:colOff>
      <xdr:row>39</xdr:row>
      <xdr:rowOff>88602</xdr:rowOff>
    </xdr:from>
    <xdr:to>
      <xdr:col>185</xdr:col>
      <xdr:colOff>11077</xdr:colOff>
      <xdr:row>39</xdr:row>
      <xdr:rowOff>88603</xdr:rowOff>
    </xdr:to>
    <xdr:cxnSp macro="">
      <xdr:nvCxnSpPr>
        <xdr:cNvPr id="28" name="直線矢印コネクタ 27">
          <a:extLst>
            <a:ext uri="{FF2B5EF4-FFF2-40B4-BE49-F238E27FC236}">
              <a16:creationId xmlns:a16="http://schemas.microsoft.com/office/drawing/2014/main" id="{00000000-0008-0000-0700-00001C000000}"/>
            </a:ext>
          </a:extLst>
        </xdr:cNvPr>
        <xdr:cNvCxnSpPr/>
      </xdr:nvCxnSpPr>
      <xdr:spPr>
        <a:xfrm rot="10800000" flipV="1">
          <a:off x="12204627" y="6641802"/>
          <a:ext cx="255625"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47626</xdr:colOff>
      <xdr:row>203</xdr:row>
      <xdr:rowOff>123825</xdr:rowOff>
    </xdr:from>
    <xdr:to>
      <xdr:col>28</xdr:col>
      <xdr:colOff>38099</xdr:colOff>
      <xdr:row>203</xdr:row>
      <xdr:rowOff>125413</xdr:rowOff>
    </xdr:to>
    <xdr:cxnSp macro="">
      <xdr:nvCxnSpPr>
        <xdr:cNvPr id="29" name="直線矢印コネクタ 28">
          <a:extLst>
            <a:ext uri="{FF2B5EF4-FFF2-40B4-BE49-F238E27FC236}">
              <a16:creationId xmlns:a16="http://schemas.microsoft.com/office/drawing/2014/main" id="{00000000-0008-0000-0700-00001D000000}"/>
            </a:ext>
          </a:extLst>
        </xdr:cNvPr>
        <xdr:cNvCxnSpPr/>
      </xdr:nvCxnSpPr>
      <xdr:spPr>
        <a:xfrm rot="10800000">
          <a:off x="695326" y="32823150"/>
          <a:ext cx="132397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38100</xdr:colOff>
      <xdr:row>203</xdr:row>
      <xdr:rowOff>132557</xdr:rowOff>
    </xdr:from>
    <xdr:to>
      <xdr:col>77</xdr:col>
      <xdr:colOff>38100</xdr:colOff>
      <xdr:row>203</xdr:row>
      <xdr:rowOff>133350</xdr:rowOff>
    </xdr:to>
    <xdr:cxnSp macro="">
      <xdr:nvCxnSpPr>
        <xdr:cNvPr id="30" name="直線矢印コネクタ 29">
          <a:extLst>
            <a:ext uri="{FF2B5EF4-FFF2-40B4-BE49-F238E27FC236}">
              <a16:creationId xmlns:a16="http://schemas.microsoft.com/office/drawing/2014/main" id="{00000000-0008-0000-0700-00001E000000}"/>
            </a:ext>
          </a:extLst>
        </xdr:cNvPr>
        <xdr:cNvCxnSpPr/>
      </xdr:nvCxnSpPr>
      <xdr:spPr>
        <a:xfrm>
          <a:off x="4086225" y="32831882"/>
          <a:ext cx="1200150" cy="79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57946</xdr:colOff>
      <xdr:row>204</xdr:row>
      <xdr:rowOff>133350</xdr:rowOff>
    </xdr:from>
    <xdr:to>
      <xdr:col>89</xdr:col>
      <xdr:colOff>9525</xdr:colOff>
      <xdr:row>204</xdr:row>
      <xdr:rowOff>134146</xdr:rowOff>
    </xdr:to>
    <xdr:cxnSp macro="">
      <xdr:nvCxnSpPr>
        <xdr:cNvPr id="31" name="直線矢印コネクタ 30">
          <a:extLst>
            <a:ext uri="{FF2B5EF4-FFF2-40B4-BE49-F238E27FC236}">
              <a16:creationId xmlns:a16="http://schemas.microsoft.com/office/drawing/2014/main" id="{00000000-0008-0000-0700-00001F000000}"/>
            </a:ext>
          </a:extLst>
        </xdr:cNvPr>
        <xdr:cNvCxnSpPr/>
      </xdr:nvCxnSpPr>
      <xdr:spPr>
        <a:xfrm rot="10800000" flipV="1">
          <a:off x="5772946" y="33080325"/>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19050</xdr:colOff>
      <xdr:row>204</xdr:row>
      <xdr:rowOff>133350</xdr:rowOff>
    </xdr:from>
    <xdr:to>
      <xdr:col>102</xdr:col>
      <xdr:colOff>48419</xdr:colOff>
      <xdr:row>204</xdr:row>
      <xdr:rowOff>134148</xdr:rowOff>
    </xdr:to>
    <xdr:cxnSp macro="">
      <xdr:nvCxnSpPr>
        <xdr:cNvPr id="32" name="直線矢印コネクタ 31">
          <a:extLst>
            <a:ext uri="{FF2B5EF4-FFF2-40B4-BE49-F238E27FC236}">
              <a16:creationId xmlns:a16="http://schemas.microsoft.com/office/drawing/2014/main" id="{00000000-0008-0000-0700-000020000000}"/>
            </a:ext>
          </a:extLst>
        </xdr:cNvPr>
        <xdr:cNvCxnSpPr/>
      </xdr:nvCxnSpPr>
      <xdr:spPr>
        <a:xfrm>
          <a:off x="6734175" y="33080325"/>
          <a:ext cx="2293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118</xdr:col>
      <xdr:colOff>28575</xdr:colOff>
      <xdr:row>203</xdr:row>
      <xdr:rowOff>123825</xdr:rowOff>
    </xdr:from>
    <xdr:to>
      <xdr:col>136</xdr:col>
      <xdr:colOff>0</xdr:colOff>
      <xdr:row>203</xdr:row>
      <xdr:rowOff>123825</xdr:rowOff>
    </xdr:to>
    <xdr:cxnSp macro="">
      <xdr:nvCxnSpPr>
        <xdr:cNvPr id="33" name="直線矢印コネクタ 32">
          <a:extLst>
            <a:ext uri="{FF2B5EF4-FFF2-40B4-BE49-F238E27FC236}">
              <a16:creationId xmlns:a16="http://schemas.microsoft.com/office/drawing/2014/main" id="{00000000-0008-0000-0700-000021000000}"/>
            </a:ext>
          </a:extLst>
        </xdr:cNvPr>
        <xdr:cNvCxnSpPr/>
      </xdr:nvCxnSpPr>
      <xdr:spPr>
        <a:xfrm flipH="1">
          <a:off x="8010525" y="32823150"/>
          <a:ext cx="1171575"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156</xdr:col>
      <xdr:colOff>19050</xdr:colOff>
      <xdr:row>202</xdr:row>
      <xdr:rowOff>123825</xdr:rowOff>
    </xdr:from>
    <xdr:to>
      <xdr:col>173</xdr:col>
      <xdr:colOff>0</xdr:colOff>
      <xdr:row>202</xdr:row>
      <xdr:rowOff>125413</xdr:rowOff>
    </xdr:to>
    <xdr:cxnSp macro="">
      <xdr:nvCxnSpPr>
        <xdr:cNvPr id="34" name="直線矢印コネクタ 33">
          <a:extLst>
            <a:ext uri="{FF2B5EF4-FFF2-40B4-BE49-F238E27FC236}">
              <a16:creationId xmlns:a16="http://schemas.microsoft.com/office/drawing/2014/main" id="{00000000-0008-0000-0700-000022000000}"/>
            </a:ext>
          </a:extLst>
        </xdr:cNvPr>
        <xdr:cNvCxnSpPr/>
      </xdr:nvCxnSpPr>
      <xdr:spPr>
        <a:xfrm>
          <a:off x="10534650" y="32575500"/>
          <a:ext cx="1114425"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57150</xdr:colOff>
      <xdr:row>202</xdr:row>
      <xdr:rowOff>133350</xdr:rowOff>
    </xdr:from>
    <xdr:to>
      <xdr:col>124</xdr:col>
      <xdr:colOff>1</xdr:colOff>
      <xdr:row>202</xdr:row>
      <xdr:rowOff>133351</xdr:rowOff>
    </xdr:to>
    <xdr:cxnSp macro="">
      <xdr:nvCxnSpPr>
        <xdr:cNvPr id="35" name="直線矢印コネクタ 34">
          <a:extLst>
            <a:ext uri="{FF2B5EF4-FFF2-40B4-BE49-F238E27FC236}">
              <a16:creationId xmlns:a16="http://schemas.microsoft.com/office/drawing/2014/main" id="{00000000-0008-0000-0700-000023000000}"/>
            </a:ext>
          </a:extLst>
        </xdr:cNvPr>
        <xdr:cNvCxnSpPr/>
      </xdr:nvCxnSpPr>
      <xdr:spPr>
        <a:xfrm flipH="1" flipV="1">
          <a:off x="7105650" y="32585025"/>
          <a:ext cx="1276351"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195</xdr:col>
      <xdr:colOff>19050</xdr:colOff>
      <xdr:row>204</xdr:row>
      <xdr:rowOff>123825</xdr:rowOff>
    </xdr:from>
    <xdr:to>
      <xdr:col>198</xdr:col>
      <xdr:colOff>29368</xdr:colOff>
      <xdr:row>204</xdr:row>
      <xdr:rowOff>124623</xdr:rowOff>
    </xdr:to>
    <xdr:cxnSp macro="">
      <xdr:nvCxnSpPr>
        <xdr:cNvPr id="36" name="直線矢印コネクタ 35">
          <a:extLst>
            <a:ext uri="{FF2B5EF4-FFF2-40B4-BE49-F238E27FC236}">
              <a16:creationId xmlns:a16="http://schemas.microsoft.com/office/drawing/2014/main" id="{00000000-0008-0000-0700-000024000000}"/>
            </a:ext>
          </a:extLst>
        </xdr:cNvPr>
        <xdr:cNvCxnSpPr/>
      </xdr:nvCxnSpPr>
      <xdr:spPr>
        <a:xfrm>
          <a:off x="13134975" y="33070800"/>
          <a:ext cx="210343"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3</xdr:colOff>
      <xdr:row>204</xdr:row>
      <xdr:rowOff>133350</xdr:rowOff>
    </xdr:from>
    <xdr:to>
      <xdr:col>184</xdr:col>
      <xdr:colOff>38101</xdr:colOff>
      <xdr:row>204</xdr:row>
      <xdr:rowOff>134938</xdr:rowOff>
    </xdr:to>
    <xdr:cxnSp macro="">
      <xdr:nvCxnSpPr>
        <xdr:cNvPr id="37" name="直線矢印コネクタ 36">
          <a:extLst>
            <a:ext uri="{FF2B5EF4-FFF2-40B4-BE49-F238E27FC236}">
              <a16:creationId xmlns:a16="http://schemas.microsoft.com/office/drawing/2014/main" id="{00000000-0008-0000-0700-000025000000}"/>
            </a:ext>
          </a:extLst>
        </xdr:cNvPr>
        <xdr:cNvCxnSpPr/>
      </xdr:nvCxnSpPr>
      <xdr:spPr>
        <a:xfrm rot="10800000">
          <a:off x="12182478" y="33080325"/>
          <a:ext cx="23812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28575</xdr:colOff>
      <xdr:row>230</xdr:row>
      <xdr:rowOff>66675</xdr:rowOff>
    </xdr:from>
    <xdr:to>
      <xdr:col>169</xdr:col>
      <xdr:colOff>47626</xdr:colOff>
      <xdr:row>230</xdr:row>
      <xdr:rowOff>68264</xdr:rowOff>
    </xdr:to>
    <xdr:cxnSp macro="">
      <xdr:nvCxnSpPr>
        <xdr:cNvPr id="38" name="直線矢印コネクタ 37">
          <a:extLst>
            <a:ext uri="{FF2B5EF4-FFF2-40B4-BE49-F238E27FC236}">
              <a16:creationId xmlns:a16="http://schemas.microsoft.com/office/drawing/2014/main" id="{00000000-0008-0000-0700-000026000000}"/>
            </a:ext>
          </a:extLst>
        </xdr:cNvPr>
        <xdr:cNvCxnSpPr/>
      </xdr:nvCxnSpPr>
      <xdr:spPr>
        <a:xfrm>
          <a:off x="10210800" y="37452300"/>
          <a:ext cx="1219201"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47626</xdr:colOff>
      <xdr:row>230</xdr:row>
      <xdr:rowOff>123825</xdr:rowOff>
    </xdr:from>
    <xdr:to>
      <xdr:col>28</xdr:col>
      <xdr:colOff>38099</xdr:colOff>
      <xdr:row>230</xdr:row>
      <xdr:rowOff>125413</xdr:rowOff>
    </xdr:to>
    <xdr:cxnSp macro="">
      <xdr:nvCxnSpPr>
        <xdr:cNvPr id="39" name="直線矢印コネクタ 38">
          <a:extLst>
            <a:ext uri="{FF2B5EF4-FFF2-40B4-BE49-F238E27FC236}">
              <a16:creationId xmlns:a16="http://schemas.microsoft.com/office/drawing/2014/main" id="{00000000-0008-0000-0700-000027000000}"/>
            </a:ext>
          </a:extLst>
        </xdr:cNvPr>
        <xdr:cNvCxnSpPr/>
      </xdr:nvCxnSpPr>
      <xdr:spPr>
        <a:xfrm rot="10800000">
          <a:off x="695326" y="37509450"/>
          <a:ext cx="132397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0</xdr:colOff>
      <xdr:row>230</xdr:row>
      <xdr:rowOff>123032</xdr:rowOff>
    </xdr:from>
    <xdr:to>
      <xdr:col>76</xdr:col>
      <xdr:colOff>38100</xdr:colOff>
      <xdr:row>230</xdr:row>
      <xdr:rowOff>123825</xdr:rowOff>
    </xdr:to>
    <xdr:cxnSp macro="">
      <xdr:nvCxnSpPr>
        <xdr:cNvPr id="40" name="直線矢印コネクタ 39">
          <a:extLst>
            <a:ext uri="{FF2B5EF4-FFF2-40B4-BE49-F238E27FC236}">
              <a16:creationId xmlns:a16="http://schemas.microsoft.com/office/drawing/2014/main" id="{00000000-0008-0000-0700-000028000000}"/>
            </a:ext>
          </a:extLst>
        </xdr:cNvPr>
        <xdr:cNvCxnSpPr/>
      </xdr:nvCxnSpPr>
      <xdr:spPr>
        <a:xfrm>
          <a:off x="4048125" y="37508657"/>
          <a:ext cx="1171575" cy="79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796</xdr:colOff>
      <xdr:row>231</xdr:row>
      <xdr:rowOff>66675</xdr:rowOff>
    </xdr:from>
    <xdr:to>
      <xdr:col>89</xdr:col>
      <xdr:colOff>19050</xdr:colOff>
      <xdr:row>231</xdr:row>
      <xdr:rowOff>67471</xdr:rowOff>
    </xdr:to>
    <xdr:cxnSp macro="">
      <xdr:nvCxnSpPr>
        <xdr:cNvPr id="41" name="直線矢印コネクタ 40">
          <a:extLst>
            <a:ext uri="{FF2B5EF4-FFF2-40B4-BE49-F238E27FC236}">
              <a16:creationId xmlns:a16="http://schemas.microsoft.com/office/drawing/2014/main" id="{00000000-0008-0000-0700-000029000000}"/>
            </a:ext>
          </a:extLst>
        </xdr:cNvPr>
        <xdr:cNvCxnSpPr/>
      </xdr:nvCxnSpPr>
      <xdr:spPr>
        <a:xfrm rot="10800000" flipV="1">
          <a:off x="5782471" y="37699950"/>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19050</xdr:colOff>
      <xdr:row>231</xdr:row>
      <xdr:rowOff>57150</xdr:rowOff>
    </xdr:from>
    <xdr:to>
      <xdr:col>102</xdr:col>
      <xdr:colOff>48419</xdr:colOff>
      <xdr:row>231</xdr:row>
      <xdr:rowOff>57948</xdr:rowOff>
    </xdr:to>
    <xdr:cxnSp macro="">
      <xdr:nvCxnSpPr>
        <xdr:cNvPr id="42" name="直線矢印コネクタ 41">
          <a:extLst>
            <a:ext uri="{FF2B5EF4-FFF2-40B4-BE49-F238E27FC236}">
              <a16:creationId xmlns:a16="http://schemas.microsoft.com/office/drawing/2014/main" id="{00000000-0008-0000-0700-00002A000000}"/>
            </a:ext>
          </a:extLst>
        </xdr:cNvPr>
        <xdr:cNvCxnSpPr/>
      </xdr:nvCxnSpPr>
      <xdr:spPr>
        <a:xfrm>
          <a:off x="6734175" y="37690425"/>
          <a:ext cx="2293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47627</xdr:colOff>
      <xdr:row>230</xdr:row>
      <xdr:rowOff>66675</xdr:rowOff>
    </xdr:from>
    <xdr:to>
      <xdr:col>136</xdr:col>
      <xdr:colOff>47625</xdr:colOff>
      <xdr:row>230</xdr:row>
      <xdr:rowOff>66676</xdr:rowOff>
    </xdr:to>
    <xdr:cxnSp macro="">
      <xdr:nvCxnSpPr>
        <xdr:cNvPr id="43" name="直線矢印コネクタ 42">
          <a:extLst>
            <a:ext uri="{FF2B5EF4-FFF2-40B4-BE49-F238E27FC236}">
              <a16:creationId xmlns:a16="http://schemas.microsoft.com/office/drawing/2014/main" id="{00000000-0008-0000-0700-00002B000000}"/>
            </a:ext>
          </a:extLst>
        </xdr:cNvPr>
        <xdr:cNvCxnSpPr/>
      </xdr:nvCxnSpPr>
      <xdr:spPr>
        <a:xfrm flipH="1">
          <a:off x="7962902" y="37452300"/>
          <a:ext cx="1266823"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47625</xdr:colOff>
      <xdr:row>229</xdr:row>
      <xdr:rowOff>76200</xdr:rowOff>
    </xdr:from>
    <xdr:to>
      <xdr:col>173</xdr:col>
      <xdr:colOff>38100</xdr:colOff>
      <xdr:row>229</xdr:row>
      <xdr:rowOff>76200</xdr:rowOff>
    </xdr:to>
    <xdr:cxnSp macro="">
      <xdr:nvCxnSpPr>
        <xdr:cNvPr id="44" name="直線矢印コネクタ 43">
          <a:extLst>
            <a:ext uri="{FF2B5EF4-FFF2-40B4-BE49-F238E27FC236}">
              <a16:creationId xmlns:a16="http://schemas.microsoft.com/office/drawing/2014/main" id="{00000000-0008-0000-0700-00002C000000}"/>
            </a:ext>
          </a:extLst>
        </xdr:cNvPr>
        <xdr:cNvCxnSpPr/>
      </xdr:nvCxnSpPr>
      <xdr:spPr>
        <a:xfrm>
          <a:off x="10429875" y="37214175"/>
          <a:ext cx="1257300"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47625</xdr:colOff>
      <xdr:row>229</xdr:row>
      <xdr:rowOff>76199</xdr:rowOff>
    </xdr:from>
    <xdr:to>
      <xdr:col>124</xdr:col>
      <xdr:colOff>19052</xdr:colOff>
      <xdr:row>229</xdr:row>
      <xdr:rowOff>76200</xdr:rowOff>
    </xdr:to>
    <xdr:cxnSp macro="">
      <xdr:nvCxnSpPr>
        <xdr:cNvPr id="45" name="直線矢印コネクタ 44">
          <a:extLst>
            <a:ext uri="{FF2B5EF4-FFF2-40B4-BE49-F238E27FC236}">
              <a16:creationId xmlns:a16="http://schemas.microsoft.com/office/drawing/2014/main" id="{00000000-0008-0000-0700-00002D000000}"/>
            </a:ext>
          </a:extLst>
        </xdr:cNvPr>
        <xdr:cNvCxnSpPr/>
      </xdr:nvCxnSpPr>
      <xdr:spPr>
        <a:xfrm flipH="1">
          <a:off x="7096125" y="37214174"/>
          <a:ext cx="1304927"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47625</xdr:colOff>
      <xdr:row>231</xdr:row>
      <xdr:rowOff>57150</xdr:rowOff>
    </xdr:from>
    <xdr:to>
      <xdr:col>197</xdr:col>
      <xdr:colOff>57943</xdr:colOff>
      <xdr:row>231</xdr:row>
      <xdr:rowOff>57948</xdr:rowOff>
    </xdr:to>
    <xdr:cxnSp macro="">
      <xdr:nvCxnSpPr>
        <xdr:cNvPr id="46" name="直線矢印コネクタ 45">
          <a:extLst>
            <a:ext uri="{FF2B5EF4-FFF2-40B4-BE49-F238E27FC236}">
              <a16:creationId xmlns:a16="http://schemas.microsoft.com/office/drawing/2014/main" id="{00000000-0008-0000-0700-00002E000000}"/>
            </a:ext>
          </a:extLst>
        </xdr:cNvPr>
        <xdr:cNvCxnSpPr/>
      </xdr:nvCxnSpPr>
      <xdr:spPr>
        <a:xfrm>
          <a:off x="13096875" y="37690425"/>
          <a:ext cx="210343"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28578</xdr:colOff>
      <xdr:row>231</xdr:row>
      <xdr:rowOff>66675</xdr:rowOff>
    </xdr:from>
    <xdr:to>
      <xdr:col>185</xdr:col>
      <xdr:colOff>1</xdr:colOff>
      <xdr:row>231</xdr:row>
      <xdr:rowOff>68263</xdr:rowOff>
    </xdr:to>
    <xdr:cxnSp macro="">
      <xdr:nvCxnSpPr>
        <xdr:cNvPr id="47" name="直線矢印コネクタ 46">
          <a:extLst>
            <a:ext uri="{FF2B5EF4-FFF2-40B4-BE49-F238E27FC236}">
              <a16:creationId xmlns:a16="http://schemas.microsoft.com/office/drawing/2014/main" id="{00000000-0008-0000-0700-00002F000000}"/>
            </a:ext>
          </a:extLst>
        </xdr:cNvPr>
        <xdr:cNvCxnSpPr/>
      </xdr:nvCxnSpPr>
      <xdr:spPr>
        <a:xfrm rot="10800000">
          <a:off x="12211053" y="37699950"/>
          <a:ext cx="23812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47625</xdr:colOff>
      <xdr:row>257</xdr:row>
      <xdr:rowOff>114300</xdr:rowOff>
    </xdr:from>
    <xdr:to>
      <xdr:col>170</xdr:col>
      <xdr:colOff>1</xdr:colOff>
      <xdr:row>257</xdr:row>
      <xdr:rowOff>115889</xdr:rowOff>
    </xdr:to>
    <xdr:cxnSp macro="">
      <xdr:nvCxnSpPr>
        <xdr:cNvPr id="48" name="直線矢印コネクタ 47">
          <a:extLst>
            <a:ext uri="{FF2B5EF4-FFF2-40B4-BE49-F238E27FC236}">
              <a16:creationId xmlns:a16="http://schemas.microsoft.com/office/drawing/2014/main" id="{00000000-0008-0000-0700-000030000000}"/>
            </a:ext>
          </a:extLst>
        </xdr:cNvPr>
        <xdr:cNvCxnSpPr/>
      </xdr:nvCxnSpPr>
      <xdr:spPr>
        <a:xfrm>
          <a:off x="10229850" y="41776650"/>
          <a:ext cx="1219201"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47627</xdr:colOff>
      <xdr:row>257</xdr:row>
      <xdr:rowOff>123825</xdr:rowOff>
    </xdr:from>
    <xdr:to>
      <xdr:col>27</xdr:col>
      <xdr:colOff>28575</xdr:colOff>
      <xdr:row>257</xdr:row>
      <xdr:rowOff>123825</xdr:rowOff>
    </xdr:to>
    <xdr:cxnSp macro="">
      <xdr:nvCxnSpPr>
        <xdr:cNvPr id="49" name="直線矢印コネクタ 48">
          <a:extLst>
            <a:ext uri="{FF2B5EF4-FFF2-40B4-BE49-F238E27FC236}">
              <a16:creationId xmlns:a16="http://schemas.microsoft.com/office/drawing/2014/main" id="{00000000-0008-0000-0700-000031000000}"/>
            </a:ext>
          </a:extLst>
        </xdr:cNvPr>
        <xdr:cNvCxnSpPr/>
      </xdr:nvCxnSpPr>
      <xdr:spPr>
        <a:xfrm flipH="1">
          <a:off x="695327" y="41786175"/>
          <a:ext cx="1247773"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28575</xdr:colOff>
      <xdr:row>257</xdr:row>
      <xdr:rowOff>123032</xdr:rowOff>
    </xdr:from>
    <xdr:to>
      <xdr:col>77</xdr:col>
      <xdr:colOff>9525</xdr:colOff>
      <xdr:row>257</xdr:row>
      <xdr:rowOff>123825</xdr:rowOff>
    </xdr:to>
    <xdr:cxnSp macro="">
      <xdr:nvCxnSpPr>
        <xdr:cNvPr id="50" name="直線矢印コネクタ 49">
          <a:extLst>
            <a:ext uri="{FF2B5EF4-FFF2-40B4-BE49-F238E27FC236}">
              <a16:creationId xmlns:a16="http://schemas.microsoft.com/office/drawing/2014/main" id="{00000000-0008-0000-0700-000032000000}"/>
            </a:ext>
          </a:extLst>
        </xdr:cNvPr>
        <xdr:cNvCxnSpPr/>
      </xdr:nvCxnSpPr>
      <xdr:spPr>
        <a:xfrm>
          <a:off x="4010025" y="41785382"/>
          <a:ext cx="1247775" cy="79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796</xdr:colOff>
      <xdr:row>258</xdr:row>
      <xdr:rowOff>95250</xdr:rowOff>
    </xdr:from>
    <xdr:to>
      <xdr:col>89</xdr:col>
      <xdr:colOff>19050</xdr:colOff>
      <xdr:row>258</xdr:row>
      <xdr:rowOff>96046</xdr:rowOff>
    </xdr:to>
    <xdr:cxnSp macro="">
      <xdr:nvCxnSpPr>
        <xdr:cNvPr id="51" name="直線矢印コネクタ 50">
          <a:extLst>
            <a:ext uri="{FF2B5EF4-FFF2-40B4-BE49-F238E27FC236}">
              <a16:creationId xmlns:a16="http://schemas.microsoft.com/office/drawing/2014/main" id="{00000000-0008-0000-0700-000033000000}"/>
            </a:ext>
          </a:extLst>
        </xdr:cNvPr>
        <xdr:cNvCxnSpPr/>
      </xdr:nvCxnSpPr>
      <xdr:spPr>
        <a:xfrm rot="10800000" flipV="1">
          <a:off x="5782471" y="42005250"/>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0</xdr:colOff>
      <xdr:row>258</xdr:row>
      <xdr:rowOff>95250</xdr:rowOff>
    </xdr:from>
    <xdr:to>
      <xdr:col>102</xdr:col>
      <xdr:colOff>29369</xdr:colOff>
      <xdr:row>258</xdr:row>
      <xdr:rowOff>96048</xdr:rowOff>
    </xdr:to>
    <xdr:cxnSp macro="">
      <xdr:nvCxnSpPr>
        <xdr:cNvPr id="52" name="直線矢印コネクタ 51">
          <a:extLst>
            <a:ext uri="{FF2B5EF4-FFF2-40B4-BE49-F238E27FC236}">
              <a16:creationId xmlns:a16="http://schemas.microsoft.com/office/drawing/2014/main" id="{00000000-0008-0000-0700-000034000000}"/>
            </a:ext>
          </a:extLst>
        </xdr:cNvPr>
        <xdr:cNvCxnSpPr/>
      </xdr:nvCxnSpPr>
      <xdr:spPr>
        <a:xfrm>
          <a:off x="6715125" y="42005250"/>
          <a:ext cx="2293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47627</xdr:colOff>
      <xdr:row>257</xdr:row>
      <xdr:rowOff>123825</xdr:rowOff>
    </xdr:from>
    <xdr:to>
      <xdr:col>136</xdr:col>
      <xdr:colOff>47625</xdr:colOff>
      <xdr:row>257</xdr:row>
      <xdr:rowOff>123826</xdr:rowOff>
    </xdr:to>
    <xdr:cxnSp macro="">
      <xdr:nvCxnSpPr>
        <xdr:cNvPr id="53" name="直線矢印コネクタ 52">
          <a:extLst>
            <a:ext uri="{FF2B5EF4-FFF2-40B4-BE49-F238E27FC236}">
              <a16:creationId xmlns:a16="http://schemas.microsoft.com/office/drawing/2014/main" id="{00000000-0008-0000-0700-000035000000}"/>
            </a:ext>
          </a:extLst>
        </xdr:cNvPr>
        <xdr:cNvCxnSpPr/>
      </xdr:nvCxnSpPr>
      <xdr:spPr>
        <a:xfrm flipH="1">
          <a:off x="7962902" y="41786175"/>
          <a:ext cx="1266823"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38100</xdr:colOff>
      <xdr:row>256</xdr:row>
      <xdr:rowOff>123825</xdr:rowOff>
    </xdr:from>
    <xdr:to>
      <xdr:col>173</xdr:col>
      <xdr:colOff>9525</xdr:colOff>
      <xdr:row>256</xdr:row>
      <xdr:rowOff>123826</xdr:rowOff>
    </xdr:to>
    <xdr:cxnSp macro="">
      <xdr:nvCxnSpPr>
        <xdr:cNvPr id="54" name="直線矢印コネクタ 53">
          <a:extLst>
            <a:ext uri="{FF2B5EF4-FFF2-40B4-BE49-F238E27FC236}">
              <a16:creationId xmlns:a16="http://schemas.microsoft.com/office/drawing/2014/main" id="{00000000-0008-0000-0700-000036000000}"/>
            </a:ext>
          </a:extLst>
        </xdr:cNvPr>
        <xdr:cNvCxnSpPr/>
      </xdr:nvCxnSpPr>
      <xdr:spPr>
        <a:xfrm>
          <a:off x="10420350" y="41538525"/>
          <a:ext cx="1238250"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38100</xdr:colOff>
      <xdr:row>256</xdr:row>
      <xdr:rowOff>133349</xdr:rowOff>
    </xdr:from>
    <xdr:to>
      <xdr:col>124</xdr:col>
      <xdr:colOff>9527</xdr:colOff>
      <xdr:row>256</xdr:row>
      <xdr:rowOff>133350</xdr:rowOff>
    </xdr:to>
    <xdr:cxnSp macro="">
      <xdr:nvCxnSpPr>
        <xdr:cNvPr id="55" name="直線矢印コネクタ 54">
          <a:extLst>
            <a:ext uri="{FF2B5EF4-FFF2-40B4-BE49-F238E27FC236}">
              <a16:creationId xmlns:a16="http://schemas.microsoft.com/office/drawing/2014/main" id="{00000000-0008-0000-0700-000037000000}"/>
            </a:ext>
          </a:extLst>
        </xdr:cNvPr>
        <xdr:cNvCxnSpPr/>
      </xdr:nvCxnSpPr>
      <xdr:spPr>
        <a:xfrm flipH="1">
          <a:off x="7086600" y="41548049"/>
          <a:ext cx="1304927"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19050</xdr:colOff>
      <xdr:row>258</xdr:row>
      <xdr:rowOff>85725</xdr:rowOff>
    </xdr:from>
    <xdr:to>
      <xdr:col>198</xdr:col>
      <xdr:colOff>9525</xdr:colOff>
      <xdr:row>258</xdr:row>
      <xdr:rowOff>85725</xdr:rowOff>
    </xdr:to>
    <xdr:cxnSp macro="">
      <xdr:nvCxnSpPr>
        <xdr:cNvPr id="56" name="直線矢印コネクタ 55">
          <a:extLst>
            <a:ext uri="{FF2B5EF4-FFF2-40B4-BE49-F238E27FC236}">
              <a16:creationId xmlns:a16="http://schemas.microsoft.com/office/drawing/2014/main" id="{00000000-0008-0000-0700-000038000000}"/>
            </a:ext>
          </a:extLst>
        </xdr:cNvPr>
        <xdr:cNvCxnSpPr/>
      </xdr:nvCxnSpPr>
      <xdr:spPr>
        <a:xfrm>
          <a:off x="13068300" y="41995725"/>
          <a:ext cx="257175"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47628</xdr:colOff>
      <xdr:row>258</xdr:row>
      <xdr:rowOff>95250</xdr:rowOff>
    </xdr:from>
    <xdr:to>
      <xdr:col>185</xdr:col>
      <xdr:colOff>19051</xdr:colOff>
      <xdr:row>258</xdr:row>
      <xdr:rowOff>96838</xdr:rowOff>
    </xdr:to>
    <xdr:cxnSp macro="">
      <xdr:nvCxnSpPr>
        <xdr:cNvPr id="57" name="直線矢印コネクタ 56">
          <a:extLst>
            <a:ext uri="{FF2B5EF4-FFF2-40B4-BE49-F238E27FC236}">
              <a16:creationId xmlns:a16="http://schemas.microsoft.com/office/drawing/2014/main" id="{00000000-0008-0000-0700-000039000000}"/>
            </a:ext>
          </a:extLst>
        </xdr:cNvPr>
        <xdr:cNvCxnSpPr/>
      </xdr:nvCxnSpPr>
      <xdr:spPr>
        <a:xfrm rot="10800000">
          <a:off x="12230103" y="42005250"/>
          <a:ext cx="23812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38896</xdr:colOff>
      <xdr:row>67</xdr:row>
      <xdr:rowOff>95250</xdr:rowOff>
    </xdr:from>
    <xdr:to>
      <xdr:col>80</xdr:col>
      <xdr:colOff>38100</xdr:colOff>
      <xdr:row>67</xdr:row>
      <xdr:rowOff>96045</xdr:rowOff>
    </xdr:to>
    <xdr:cxnSp macro="">
      <xdr:nvCxnSpPr>
        <xdr:cNvPr id="58" name="直線矢印コネクタ 57">
          <a:extLst>
            <a:ext uri="{FF2B5EF4-FFF2-40B4-BE49-F238E27FC236}">
              <a16:creationId xmlns:a16="http://schemas.microsoft.com/office/drawing/2014/main" id="{00000000-0008-0000-0700-00003A000000}"/>
            </a:ext>
          </a:extLst>
        </xdr:cNvPr>
        <xdr:cNvCxnSpPr/>
      </xdr:nvCxnSpPr>
      <xdr:spPr>
        <a:xfrm flipH="1">
          <a:off x="4648996" y="10549890"/>
          <a:ext cx="364964" cy="79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38100</xdr:colOff>
      <xdr:row>67</xdr:row>
      <xdr:rowOff>95250</xdr:rowOff>
    </xdr:from>
    <xdr:to>
      <xdr:col>98</xdr:col>
      <xdr:colOff>793</xdr:colOff>
      <xdr:row>67</xdr:row>
      <xdr:rowOff>96052</xdr:rowOff>
    </xdr:to>
    <xdr:cxnSp macro="">
      <xdr:nvCxnSpPr>
        <xdr:cNvPr id="59" name="直線矢印コネクタ 58">
          <a:extLst>
            <a:ext uri="{FF2B5EF4-FFF2-40B4-BE49-F238E27FC236}">
              <a16:creationId xmlns:a16="http://schemas.microsoft.com/office/drawing/2014/main" id="{00000000-0008-0000-0700-00003B000000}"/>
            </a:ext>
          </a:extLst>
        </xdr:cNvPr>
        <xdr:cNvCxnSpPr/>
      </xdr:nvCxnSpPr>
      <xdr:spPr>
        <a:xfrm>
          <a:off x="6286500" y="10782300"/>
          <a:ext cx="362743" cy="802"/>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48419</xdr:colOff>
      <xdr:row>65</xdr:row>
      <xdr:rowOff>94461</xdr:rowOff>
    </xdr:from>
    <xdr:to>
      <xdr:col>123</xdr:col>
      <xdr:colOff>48419</xdr:colOff>
      <xdr:row>65</xdr:row>
      <xdr:rowOff>96049</xdr:rowOff>
    </xdr:to>
    <xdr:cxnSp macro="">
      <xdr:nvCxnSpPr>
        <xdr:cNvPr id="60" name="直線矢印コネクタ 59">
          <a:extLst>
            <a:ext uri="{FF2B5EF4-FFF2-40B4-BE49-F238E27FC236}">
              <a16:creationId xmlns:a16="http://schemas.microsoft.com/office/drawing/2014/main" id="{00000000-0008-0000-0700-00003C000000}"/>
            </a:ext>
          </a:extLst>
        </xdr:cNvPr>
        <xdr:cNvCxnSpPr/>
      </xdr:nvCxnSpPr>
      <xdr:spPr>
        <a:xfrm rot="5400000">
          <a:off x="7729538" y="9863142"/>
          <a:ext cx="1588" cy="12668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794</xdr:colOff>
      <xdr:row>66</xdr:row>
      <xdr:rowOff>94460</xdr:rowOff>
    </xdr:from>
    <xdr:to>
      <xdr:col>135</xdr:col>
      <xdr:colOff>29369</xdr:colOff>
      <xdr:row>66</xdr:row>
      <xdr:rowOff>96048</xdr:rowOff>
    </xdr:to>
    <xdr:cxnSp macro="">
      <xdr:nvCxnSpPr>
        <xdr:cNvPr id="61" name="直線矢印コネクタ 60">
          <a:extLst>
            <a:ext uri="{FF2B5EF4-FFF2-40B4-BE49-F238E27FC236}">
              <a16:creationId xmlns:a16="http://schemas.microsoft.com/office/drawing/2014/main" id="{00000000-0008-0000-0700-00003D000000}"/>
            </a:ext>
          </a:extLst>
        </xdr:cNvPr>
        <xdr:cNvCxnSpPr/>
      </xdr:nvCxnSpPr>
      <xdr:spPr>
        <a:xfrm rot="5400000">
          <a:off x="8529638" y="10025066"/>
          <a:ext cx="1588" cy="12287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152</xdr:col>
      <xdr:colOff>48419</xdr:colOff>
      <xdr:row>66</xdr:row>
      <xdr:rowOff>94461</xdr:rowOff>
    </xdr:from>
    <xdr:to>
      <xdr:col>170</xdr:col>
      <xdr:colOff>794</xdr:colOff>
      <xdr:row>66</xdr:row>
      <xdr:rowOff>96049</xdr:rowOff>
    </xdr:to>
    <xdr:cxnSp macro="">
      <xdr:nvCxnSpPr>
        <xdr:cNvPr id="62" name="直線矢印コネクタ 61">
          <a:extLst>
            <a:ext uri="{FF2B5EF4-FFF2-40B4-BE49-F238E27FC236}">
              <a16:creationId xmlns:a16="http://schemas.microsoft.com/office/drawing/2014/main" id="{00000000-0008-0000-0700-00003E000000}"/>
            </a:ext>
          </a:extLst>
        </xdr:cNvPr>
        <xdr:cNvCxnSpPr/>
      </xdr:nvCxnSpPr>
      <xdr:spPr>
        <a:xfrm rot="16200000" flipH="1">
          <a:off x="10872788" y="10063167"/>
          <a:ext cx="1588" cy="11525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57150</xdr:colOff>
      <xdr:row>67</xdr:row>
      <xdr:rowOff>85725</xdr:rowOff>
    </xdr:from>
    <xdr:to>
      <xdr:col>198</xdr:col>
      <xdr:colOff>28575</xdr:colOff>
      <xdr:row>67</xdr:row>
      <xdr:rowOff>85725</xdr:rowOff>
    </xdr:to>
    <xdr:cxnSp macro="">
      <xdr:nvCxnSpPr>
        <xdr:cNvPr id="63" name="直線矢印コネクタ 62">
          <a:extLst>
            <a:ext uri="{FF2B5EF4-FFF2-40B4-BE49-F238E27FC236}">
              <a16:creationId xmlns:a16="http://schemas.microsoft.com/office/drawing/2014/main" id="{00000000-0008-0000-0700-00003F000000}"/>
            </a:ext>
          </a:extLst>
        </xdr:cNvPr>
        <xdr:cNvCxnSpPr/>
      </xdr:nvCxnSpPr>
      <xdr:spPr>
        <a:xfrm>
          <a:off x="13106400" y="10772775"/>
          <a:ext cx="238125"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9528</xdr:colOff>
      <xdr:row>67</xdr:row>
      <xdr:rowOff>95250</xdr:rowOff>
    </xdr:from>
    <xdr:to>
      <xdr:col>185</xdr:col>
      <xdr:colOff>0</xdr:colOff>
      <xdr:row>67</xdr:row>
      <xdr:rowOff>95253</xdr:rowOff>
    </xdr:to>
    <xdr:cxnSp macro="">
      <xdr:nvCxnSpPr>
        <xdr:cNvPr id="64" name="直線矢印コネクタ 63">
          <a:extLst>
            <a:ext uri="{FF2B5EF4-FFF2-40B4-BE49-F238E27FC236}">
              <a16:creationId xmlns:a16="http://schemas.microsoft.com/office/drawing/2014/main" id="{00000000-0008-0000-0700-000040000000}"/>
            </a:ext>
          </a:extLst>
        </xdr:cNvPr>
        <xdr:cNvCxnSpPr/>
      </xdr:nvCxnSpPr>
      <xdr:spPr>
        <a:xfrm flipH="1">
          <a:off x="12192003" y="10782300"/>
          <a:ext cx="257172" cy="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74</xdr:col>
      <xdr:colOff>48419</xdr:colOff>
      <xdr:row>95</xdr:row>
      <xdr:rowOff>9524</xdr:rowOff>
    </xdr:from>
    <xdr:to>
      <xdr:col>79</xdr:col>
      <xdr:colOff>5715</xdr:colOff>
      <xdr:row>95</xdr:row>
      <xdr:rowOff>10319</xdr:rowOff>
    </xdr:to>
    <xdr:cxnSp macro="">
      <xdr:nvCxnSpPr>
        <xdr:cNvPr id="65" name="直線矢印コネクタ 64">
          <a:extLst>
            <a:ext uri="{FF2B5EF4-FFF2-40B4-BE49-F238E27FC236}">
              <a16:creationId xmlns:a16="http://schemas.microsoft.com/office/drawing/2014/main" id="{00000000-0008-0000-0700-000041000000}"/>
            </a:ext>
          </a:extLst>
        </xdr:cNvPr>
        <xdr:cNvCxnSpPr/>
      </xdr:nvCxnSpPr>
      <xdr:spPr>
        <a:xfrm rot="10800000" flipV="1">
          <a:off x="4658519" y="14594204"/>
          <a:ext cx="262096" cy="79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92</xdr:col>
      <xdr:colOff>47625</xdr:colOff>
      <xdr:row>95</xdr:row>
      <xdr:rowOff>0</xdr:rowOff>
    </xdr:from>
    <xdr:to>
      <xdr:col>96</xdr:col>
      <xdr:colOff>47625</xdr:colOff>
      <xdr:row>95</xdr:row>
      <xdr:rowOff>0</xdr:rowOff>
    </xdr:to>
    <xdr:cxnSp macro="">
      <xdr:nvCxnSpPr>
        <xdr:cNvPr id="66" name="直線矢印コネクタ 65">
          <a:extLst>
            <a:ext uri="{FF2B5EF4-FFF2-40B4-BE49-F238E27FC236}">
              <a16:creationId xmlns:a16="http://schemas.microsoft.com/office/drawing/2014/main" id="{00000000-0008-0000-0700-000042000000}"/>
            </a:ext>
          </a:extLst>
        </xdr:cNvPr>
        <xdr:cNvCxnSpPr/>
      </xdr:nvCxnSpPr>
      <xdr:spPr>
        <a:xfrm>
          <a:off x="6296025" y="15030450"/>
          <a:ext cx="266700"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2</xdr:colOff>
      <xdr:row>92</xdr:row>
      <xdr:rowOff>76200</xdr:rowOff>
    </xdr:from>
    <xdr:to>
      <xdr:col>123</xdr:col>
      <xdr:colOff>0</xdr:colOff>
      <xdr:row>92</xdr:row>
      <xdr:rowOff>76202</xdr:rowOff>
    </xdr:to>
    <xdr:cxnSp macro="">
      <xdr:nvCxnSpPr>
        <xdr:cNvPr id="67" name="直線矢印コネクタ 66">
          <a:extLst>
            <a:ext uri="{FF2B5EF4-FFF2-40B4-BE49-F238E27FC236}">
              <a16:creationId xmlns:a16="http://schemas.microsoft.com/office/drawing/2014/main" id="{00000000-0008-0000-0700-000043000000}"/>
            </a:ext>
          </a:extLst>
        </xdr:cNvPr>
        <xdr:cNvCxnSpPr/>
      </xdr:nvCxnSpPr>
      <xdr:spPr>
        <a:xfrm flipH="1">
          <a:off x="7115177" y="14678025"/>
          <a:ext cx="1200148" cy="2"/>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19050</xdr:colOff>
      <xdr:row>92</xdr:row>
      <xdr:rowOff>66675</xdr:rowOff>
    </xdr:from>
    <xdr:to>
      <xdr:col>173</xdr:col>
      <xdr:colOff>0</xdr:colOff>
      <xdr:row>92</xdr:row>
      <xdr:rowOff>68265</xdr:rowOff>
    </xdr:to>
    <xdr:cxnSp macro="">
      <xdr:nvCxnSpPr>
        <xdr:cNvPr id="68" name="直線矢印コネクタ 67">
          <a:extLst>
            <a:ext uri="{FF2B5EF4-FFF2-40B4-BE49-F238E27FC236}">
              <a16:creationId xmlns:a16="http://schemas.microsoft.com/office/drawing/2014/main" id="{00000000-0008-0000-0700-000044000000}"/>
            </a:ext>
          </a:extLst>
        </xdr:cNvPr>
        <xdr:cNvCxnSpPr/>
      </xdr:nvCxnSpPr>
      <xdr:spPr>
        <a:xfrm>
          <a:off x="10467975" y="14668500"/>
          <a:ext cx="1181100" cy="159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29369</xdr:colOff>
      <xdr:row>93</xdr:row>
      <xdr:rowOff>65885</xdr:rowOff>
    </xdr:from>
    <xdr:to>
      <xdr:col>135</xdr:col>
      <xdr:colOff>57944</xdr:colOff>
      <xdr:row>93</xdr:row>
      <xdr:rowOff>67473</xdr:rowOff>
    </xdr:to>
    <xdr:cxnSp macro="">
      <xdr:nvCxnSpPr>
        <xdr:cNvPr id="69" name="直線矢印コネクタ 68">
          <a:extLst>
            <a:ext uri="{FF2B5EF4-FFF2-40B4-BE49-F238E27FC236}">
              <a16:creationId xmlns:a16="http://schemas.microsoft.com/office/drawing/2014/main" id="{00000000-0008-0000-0700-000045000000}"/>
            </a:ext>
          </a:extLst>
        </xdr:cNvPr>
        <xdr:cNvCxnSpPr/>
      </xdr:nvCxnSpPr>
      <xdr:spPr>
        <a:xfrm rot="5400000">
          <a:off x="8558213" y="14197016"/>
          <a:ext cx="1588" cy="12287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153</xdr:col>
      <xdr:colOff>10319</xdr:colOff>
      <xdr:row>93</xdr:row>
      <xdr:rowOff>65886</xdr:rowOff>
    </xdr:from>
    <xdr:to>
      <xdr:col>170</xdr:col>
      <xdr:colOff>29369</xdr:colOff>
      <xdr:row>93</xdr:row>
      <xdr:rowOff>67474</xdr:rowOff>
    </xdr:to>
    <xdr:cxnSp macro="">
      <xdr:nvCxnSpPr>
        <xdr:cNvPr id="70" name="直線矢印コネクタ 69">
          <a:extLst>
            <a:ext uri="{FF2B5EF4-FFF2-40B4-BE49-F238E27FC236}">
              <a16:creationId xmlns:a16="http://schemas.microsoft.com/office/drawing/2014/main" id="{00000000-0008-0000-0700-000046000000}"/>
            </a:ext>
          </a:extLst>
        </xdr:cNvPr>
        <xdr:cNvCxnSpPr/>
      </xdr:nvCxnSpPr>
      <xdr:spPr>
        <a:xfrm rot="16200000" flipH="1">
          <a:off x="10901363" y="14235117"/>
          <a:ext cx="1588" cy="1152525"/>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28575</xdr:colOff>
      <xdr:row>94</xdr:row>
      <xdr:rowOff>75451</xdr:rowOff>
    </xdr:from>
    <xdr:to>
      <xdr:col>198</xdr:col>
      <xdr:colOff>5668</xdr:colOff>
      <xdr:row>94</xdr:row>
      <xdr:rowOff>76200</xdr:rowOff>
    </xdr:to>
    <xdr:cxnSp macro="">
      <xdr:nvCxnSpPr>
        <xdr:cNvPr id="71" name="直線矢印コネクタ 70">
          <a:extLst>
            <a:ext uri="{FF2B5EF4-FFF2-40B4-BE49-F238E27FC236}">
              <a16:creationId xmlns:a16="http://schemas.microsoft.com/office/drawing/2014/main" id="{00000000-0008-0000-0700-000047000000}"/>
            </a:ext>
          </a:extLst>
        </xdr:cNvPr>
        <xdr:cNvCxnSpPr/>
      </xdr:nvCxnSpPr>
      <xdr:spPr>
        <a:xfrm flipV="1">
          <a:off x="13077825" y="14963026"/>
          <a:ext cx="243793" cy="74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22152</xdr:colOff>
      <xdr:row>94</xdr:row>
      <xdr:rowOff>88602</xdr:rowOff>
    </xdr:from>
    <xdr:to>
      <xdr:col>185</xdr:col>
      <xdr:colOff>11077</xdr:colOff>
      <xdr:row>94</xdr:row>
      <xdr:rowOff>88603</xdr:rowOff>
    </xdr:to>
    <xdr:cxnSp macro="">
      <xdr:nvCxnSpPr>
        <xdr:cNvPr id="72" name="直線矢印コネクタ 71">
          <a:extLst>
            <a:ext uri="{FF2B5EF4-FFF2-40B4-BE49-F238E27FC236}">
              <a16:creationId xmlns:a16="http://schemas.microsoft.com/office/drawing/2014/main" id="{00000000-0008-0000-0700-000048000000}"/>
            </a:ext>
          </a:extLst>
        </xdr:cNvPr>
        <xdr:cNvCxnSpPr/>
      </xdr:nvCxnSpPr>
      <xdr:spPr>
        <a:xfrm rot="10800000" flipV="1">
          <a:off x="12204627" y="14976177"/>
          <a:ext cx="255625"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155</xdr:col>
      <xdr:colOff>19050</xdr:colOff>
      <xdr:row>65</xdr:row>
      <xdr:rowOff>95250</xdr:rowOff>
    </xdr:from>
    <xdr:to>
      <xdr:col>173</xdr:col>
      <xdr:colOff>0</xdr:colOff>
      <xdr:row>65</xdr:row>
      <xdr:rowOff>96839</xdr:rowOff>
    </xdr:to>
    <xdr:cxnSp macro="">
      <xdr:nvCxnSpPr>
        <xdr:cNvPr id="73" name="直線矢印コネクタ 72">
          <a:extLst>
            <a:ext uri="{FF2B5EF4-FFF2-40B4-BE49-F238E27FC236}">
              <a16:creationId xmlns:a16="http://schemas.microsoft.com/office/drawing/2014/main" id="{00000000-0008-0000-0700-000049000000}"/>
            </a:ext>
          </a:extLst>
        </xdr:cNvPr>
        <xdr:cNvCxnSpPr/>
      </xdr:nvCxnSpPr>
      <xdr:spPr>
        <a:xfrm>
          <a:off x="10467975" y="10496550"/>
          <a:ext cx="1181100"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28575</xdr:colOff>
      <xdr:row>122</xdr:row>
      <xdr:rowOff>66675</xdr:rowOff>
    </xdr:from>
    <xdr:to>
      <xdr:col>169</xdr:col>
      <xdr:colOff>47626</xdr:colOff>
      <xdr:row>122</xdr:row>
      <xdr:rowOff>68264</xdr:rowOff>
    </xdr:to>
    <xdr:cxnSp macro="">
      <xdr:nvCxnSpPr>
        <xdr:cNvPr id="74" name="直線矢印コネクタ 73">
          <a:extLst>
            <a:ext uri="{FF2B5EF4-FFF2-40B4-BE49-F238E27FC236}">
              <a16:creationId xmlns:a16="http://schemas.microsoft.com/office/drawing/2014/main" id="{00000000-0008-0000-0700-00004A000000}"/>
            </a:ext>
          </a:extLst>
        </xdr:cNvPr>
        <xdr:cNvCxnSpPr/>
      </xdr:nvCxnSpPr>
      <xdr:spPr>
        <a:xfrm>
          <a:off x="10210800" y="19450050"/>
          <a:ext cx="1219201"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47626</xdr:colOff>
      <xdr:row>122</xdr:row>
      <xdr:rowOff>123825</xdr:rowOff>
    </xdr:from>
    <xdr:to>
      <xdr:col>28</xdr:col>
      <xdr:colOff>38099</xdr:colOff>
      <xdr:row>122</xdr:row>
      <xdr:rowOff>125413</xdr:rowOff>
    </xdr:to>
    <xdr:cxnSp macro="">
      <xdr:nvCxnSpPr>
        <xdr:cNvPr id="75" name="直線矢印コネクタ 74">
          <a:extLst>
            <a:ext uri="{FF2B5EF4-FFF2-40B4-BE49-F238E27FC236}">
              <a16:creationId xmlns:a16="http://schemas.microsoft.com/office/drawing/2014/main" id="{00000000-0008-0000-0700-00004B000000}"/>
            </a:ext>
          </a:extLst>
        </xdr:cNvPr>
        <xdr:cNvCxnSpPr/>
      </xdr:nvCxnSpPr>
      <xdr:spPr>
        <a:xfrm rot="10800000">
          <a:off x="695326" y="19507200"/>
          <a:ext cx="132397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0</xdr:colOff>
      <xdr:row>122</xdr:row>
      <xdr:rowOff>123032</xdr:rowOff>
    </xdr:from>
    <xdr:to>
      <xdr:col>76</xdr:col>
      <xdr:colOff>38100</xdr:colOff>
      <xdr:row>122</xdr:row>
      <xdr:rowOff>123825</xdr:rowOff>
    </xdr:to>
    <xdr:cxnSp macro="">
      <xdr:nvCxnSpPr>
        <xdr:cNvPr id="76" name="直線矢印コネクタ 75">
          <a:extLst>
            <a:ext uri="{FF2B5EF4-FFF2-40B4-BE49-F238E27FC236}">
              <a16:creationId xmlns:a16="http://schemas.microsoft.com/office/drawing/2014/main" id="{00000000-0008-0000-0700-00004C000000}"/>
            </a:ext>
          </a:extLst>
        </xdr:cNvPr>
        <xdr:cNvCxnSpPr/>
      </xdr:nvCxnSpPr>
      <xdr:spPr>
        <a:xfrm>
          <a:off x="4048125" y="19506407"/>
          <a:ext cx="1171575" cy="79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796</xdr:colOff>
      <xdr:row>123</xdr:row>
      <xdr:rowOff>66675</xdr:rowOff>
    </xdr:from>
    <xdr:to>
      <xdr:col>89</xdr:col>
      <xdr:colOff>19050</xdr:colOff>
      <xdr:row>123</xdr:row>
      <xdr:rowOff>67471</xdr:rowOff>
    </xdr:to>
    <xdr:cxnSp macro="">
      <xdr:nvCxnSpPr>
        <xdr:cNvPr id="77" name="直線矢印コネクタ 76">
          <a:extLst>
            <a:ext uri="{FF2B5EF4-FFF2-40B4-BE49-F238E27FC236}">
              <a16:creationId xmlns:a16="http://schemas.microsoft.com/office/drawing/2014/main" id="{00000000-0008-0000-0700-00004D000000}"/>
            </a:ext>
          </a:extLst>
        </xdr:cNvPr>
        <xdr:cNvCxnSpPr/>
      </xdr:nvCxnSpPr>
      <xdr:spPr>
        <a:xfrm rot="10800000" flipV="1">
          <a:off x="5782471" y="19592925"/>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19050</xdr:colOff>
      <xdr:row>123</xdr:row>
      <xdr:rowOff>57150</xdr:rowOff>
    </xdr:from>
    <xdr:to>
      <xdr:col>102</xdr:col>
      <xdr:colOff>48419</xdr:colOff>
      <xdr:row>123</xdr:row>
      <xdr:rowOff>57948</xdr:rowOff>
    </xdr:to>
    <xdr:cxnSp macro="">
      <xdr:nvCxnSpPr>
        <xdr:cNvPr id="78" name="直線矢印コネクタ 77">
          <a:extLst>
            <a:ext uri="{FF2B5EF4-FFF2-40B4-BE49-F238E27FC236}">
              <a16:creationId xmlns:a16="http://schemas.microsoft.com/office/drawing/2014/main" id="{00000000-0008-0000-0700-00004E000000}"/>
            </a:ext>
          </a:extLst>
        </xdr:cNvPr>
        <xdr:cNvCxnSpPr/>
      </xdr:nvCxnSpPr>
      <xdr:spPr>
        <a:xfrm>
          <a:off x="6734175" y="19583400"/>
          <a:ext cx="2293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47627</xdr:colOff>
      <xdr:row>122</xdr:row>
      <xdr:rowOff>66675</xdr:rowOff>
    </xdr:from>
    <xdr:to>
      <xdr:col>136</xdr:col>
      <xdr:colOff>47625</xdr:colOff>
      <xdr:row>122</xdr:row>
      <xdr:rowOff>66676</xdr:rowOff>
    </xdr:to>
    <xdr:cxnSp macro="">
      <xdr:nvCxnSpPr>
        <xdr:cNvPr id="79" name="直線矢印コネクタ 78">
          <a:extLst>
            <a:ext uri="{FF2B5EF4-FFF2-40B4-BE49-F238E27FC236}">
              <a16:creationId xmlns:a16="http://schemas.microsoft.com/office/drawing/2014/main" id="{00000000-0008-0000-0700-00004F000000}"/>
            </a:ext>
          </a:extLst>
        </xdr:cNvPr>
        <xdr:cNvCxnSpPr/>
      </xdr:nvCxnSpPr>
      <xdr:spPr>
        <a:xfrm flipH="1">
          <a:off x="7962902" y="19450050"/>
          <a:ext cx="1266823"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47625</xdr:colOff>
      <xdr:row>121</xdr:row>
      <xdr:rowOff>76200</xdr:rowOff>
    </xdr:from>
    <xdr:to>
      <xdr:col>173</xdr:col>
      <xdr:colOff>38100</xdr:colOff>
      <xdr:row>121</xdr:row>
      <xdr:rowOff>76200</xdr:rowOff>
    </xdr:to>
    <xdr:cxnSp macro="">
      <xdr:nvCxnSpPr>
        <xdr:cNvPr id="80" name="直線矢印コネクタ 79">
          <a:extLst>
            <a:ext uri="{FF2B5EF4-FFF2-40B4-BE49-F238E27FC236}">
              <a16:creationId xmlns:a16="http://schemas.microsoft.com/office/drawing/2014/main" id="{00000000-0008-0000-0700-000050000000}"/>
            </a:ext>
          </a:extLst>
        </xdr:cNvPr>
        <xdr:cNvCxnSpPr/>
      </xdr:nvCxnSpPr>
      <xdr:spPr>
        <a:xfrm>
          <a:off x="10429875" y="19316700"/>
          <a:ext cx="1257300"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47625</xdr:colOff>
      <xdr:row>121</xdr:row>
      <xdr:rowOff>76199</xdr:rowOff>
    </xdr:from>
    <xdr:to>
      <xdr:col>124</xdr:col>
      <xdr:colOff>19052</xdr:colOff>
      <xdr:row>121</xdr:row>
      <xdr:rowOff>76200</xdr:rowOff>
    </xdr:to>
    <xdr:cxnSp macro="">
      <xdr:nvCxnSpPr>
        <xdr:cNvPr id="81" name="直線矢印コネクタ 80">
          <a:extLst>
            <a:ext uri="{FF2B5EF4-FFF2-40B4-BE49-F238E27FC236}">
              <a16:creationId xmlns:a16="http://schemas.microsoft.com/office/drawing/2014/main" id="{00000000-0008-0000-0700-000051000000}"/>
            </a:ext>
          </a:extLst>
        </xdr:cNvPr>
        <xdr:cNvCxnSpPr/>
      </xdr:nvCxnSpPr>
      <xdr:spPr>
        <a:xfrm flipH="1">
          <a:off x="7096125" y="19316699"/>
          <a:ext cx="1304927"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47625</xdr:colOff>
      <xdr:row>123</xdr:row>
      <xdr:rowOff>57150</xdr:rowOff>
    </xdr:from>
    <xdr:to>
      <xdr:col>197</xdr:col>
      <xdr:colOff>57943</xdr:colOff>
      <xdr:row>123</xdr:row>
      <xdr:rowOff>57948</xdr:rowOff>
    </xdr:to>
    <xdr:cxnSp macro="">
      <xdr:nvCxnSpPr>
        <xdr:cNvPr id="82" name="直線矢印コネクタ 81">
          <a:extLst>
            <a:ext uri="{FF2B5EF4-FFF2-40B4-BE49-F238E27FC236}">
              <a16:creationId xmlns:a16="http://schemas.microsoft.com/office/drawing/2014/main" id="{00000000-0008-0000-0700-000052000000}"/>
            </a:ext>
          </a:extLst>
        </xdr:cNvPr>
        <xdr:cNvCxnSpPr/>
      </xdr:nvCxnSpPr>
      <xdr:spPr>
        <a:xfrm>
          <a:off x="13096875" y="19583400"/>
          <a:ext cx="210343"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28578</xdr:colOff>
      <xdr:row>123</xdr:row>
      <xdr:rowOff>66675</xdr:rowOff>
    </xdr:from>
    <xdr:to>
      <xdr:col>185</xdr:col>
      <xdr:colOff>1</xdr:colOff>
      <xdr:row>123</xdr:row>
      <xdr:rowOff>68263</xdr:rowOff>
    </xdr:to>
    <xdr:cxnSp macro="">
      <xdr:nvCxnSpPr>
        <xdr:cNvPr id="83" name="直線矢印コネクタ 82">
          <a:extLst>
            <a:ext uri="{FF2B5EF4-FFF2-40B4-BE49-F238E27FC236}">
              <a16:creationId xmlns:a16="http://schemas.microsoft.com/office/drawing/2014/main" id="{00000000-0008-0000-0700-000053000000}"/>
            </a:ext>
          </a:extLst>
        </xdr:cNvPr>
        <xdr:cNvCxnSpPr/>
      </xdr:nvCxnSpPr>
      <xdr:spPr>
        <a:xfrm rot="10800000">
          <a:off x="12211053" y="19592925"/>
          <a:ext cx="23812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151</xdr:col>
      <xdr:colOff>47625</xdr:colOff>
      <xdr:row>149</xdr:row>
      <xdr:rowOff>114300</xdr:rowOff>
    </xdr:from>
    <xdr:to>
      <xdr:col>170</xdr:col>
      <xdr:colOff>1</xdr:colOff>
      <xdr:row>149</xdr:row>
      <xdr:rowOff>115889</xdr:rowOff>
    </xdr:to>
    <xdr:cxnSp macro="">
      <xdr:nvCxnSpPr>
        <xdr:cNvPr id="84" name="直線矢印コネクタ 83">
          <a:extLst>
            <a:ext uri="{FF2B5EF4-FFF2-40B4-BE49-F238E27FC236}">
              <a16:creationId xmlns:a16="http://schemas.microsoft.com/office/drawing/2014/main" id="{00000000-0008-0000-0700-000054000000}"/>
            </a:ext>
          </a:extLst>
        </xdr:cNvPr>
        <xdr:cNvCxnSpPr/>
      </xdr:nvCxnSpPr>
      <xdr:spPr>
        <a:xfrm>
          <a:off x="10229850" y="23707725"/>
          <a:ext cx="1219201" cy="1589"/>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47627</xdr:colOff>
      <xdr:row>149</xdr:row>
      <xdr:rowOff>123825</xdr:rowOff>
    </xdr:from>
    <xdr:to>
      <xdr:col>27</xdr:col>
      <xdr:colOff>28575</xdr:colOff>
      <xdr:row>149</xdr:row>
      <xdr:rowOff>123825</xdr:rowOff>
    </xdr:to>
    <xdr:cxnSp macro="">
      <xdr:nvCxnSpPr>
        <xdr:cNvPr id="85" name="直線矢印コネクタ 84">
          <a:extLst>
            <a:ext uri="{FF2B5EF4-FFF2-40B4-BE49-F238E27FC236}">
              <a16:creationId xmlns:a16="http://schemas.microsoft.com/office/drawing/2014/main" id="{00000000-0008-0000-0700-000055000000}"/>
            </a:ext>
          </a:extLst>
        </xdr:cNvPr>
        <xdr:cNvCxnSpPr/>
      </xdr:nvCxnSpPr>
      <xdr:spPr>
        <a:xfrm flipH="1">
          <a:off x="695327" y="23717250"/>
          <a:ext cx="1247773"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28575</xdr:colOff>
      <xdr:row>149</xdr:row>
      <xdr:rowOff>123032</xdr:rowOff>
    </xdr:from>
    <xdr:to>
      <xdr:col>77</xdr:col>
      <xdr:colOff>9525</xdr:colOff>
      <xdr:row>149</xdr:row>
      <xdr:rowOff>123825</xdr:rowOff>
    </xdr:to>
    <xdr:cxnSp macro="">
      <xdr:nvCxnSpPr>
        <xdr:cNvPr id="86" name="直線矢印コネクタ 85">
          <a:extLst>
            <a:ext uri="{FF2B5EF4-FFF2-40B4-BE49-F238E27FC236}">
              <a16:creationId xmlns:a16="http://schemas.microsoft.com/office/drawing/2014/main" id="{00000000-0008-0000-0700-000056000000}"/>
            </a:ext>
          </a:extLst>
        </xdr:cNvPr>
        <xdr:cNvCxnSpPr/>
      </xdr:nvCxnSpPr>
      <xdr:spPr>
        <a:xfrm>
          <a:off x="4010025" y="23716457"/>
          <a:ext cx="1247775" cy="793"/>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796</xdr:colOff>
      <xdr:row>150</xdr:row>
      <xdr:rowOff>95250</xdr:rowOff>
    </xdr:from>
    <xdr:to>
      <xdr:col>89</xdr:col>
      <xdr:colOff>19050</xdr:colOff>
      <xdr:row>150</xdr:row>
      <xdr:rowOff>96046</xdr:rowOff>
    </xdr:to>
    <xdr:cxnSp macro="">
      <xdr:nvCxnSpPr>
        <xdr:cNvPr id="87" name="直線矢印コネクタ 86">
          <a:extLst>
            <a:ext uri="{FF2B5EF4-FFF2-40B4-BE49-F238E27FC236}">
              <a16:creationId xmlns:a16="http://schemas.microsoft.com/office/drawing/2014/main" id="{00000000-0008-0000-0700-000057000000}"/>
            </a:ext>
          </a:extLst>
        </xdr:cNvPr>
        <xdr:cNvCxnSpPr/>
      </xdr:nvCxnSpPr>
      <xdr:spPr>
        <a:xfrm rot="10800000" flipV="1">
          <a:off x="5782471" y="23831550"/>
          <a:ext cx="284954" cy="796"/>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99</xdr:col>
      <xdr:colOff>0</xdr:colOff>
      <xdr:row>150</xdr:row>
      <xdr:rowOff>95250</xdr:rowOff>
    </xdr:from>
    <xdr:to>
      <xdr:col>102</xdr:col>
      <xdr:colOff>29369</xdr:colOff>
      <xdr:row>150</xdr:row>
      <xdr:rowOff>96048</xdr:rowOff>
    </xdr:to>
    <xdr:cxnSp macro="">
      <xdr:nvCxnSpPr>
        <xdr:cNvPr id="88" name="直線矢印コネクタ 87">
          <a:extLst>
            <a:ext uri="{FF2B5EF4-FFF2-40B4-BE49-F238E27FC236}">
              <a16:creationId xmlns:a16="http://schemas.microsoft.com/office/drawing/2014/main" id="{00000000-0008-0000-0700-000058000000}"/>
            </a:ext>
          </a:extLst>
        </xdr:cNvPr>
        <xdr:cNvCxnSpPr/>
      </xdr:nvCxnSpPr>
      <xdr:spPr>
        <a:xfrm>
          <a:off x="6715125" y="23831550"/>
          <a:ext cx="229394" cy="79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47627</xdr:colOff>
      <xdr:row>149</xdr:row>
      <xdr:rowOff>123825</xdr:rowOff>
    </xdr:from>
    <xdr:to>
      <xdr:col>136</xdr:col>
      <xdr:colOff>47625</xdr:colOff>
      <xdr:row>149</xdr:row>
      <xdr:rowOff>123826</xdr:rowOff>
    </xdr:to>
    <xdr:cxnSp macro="">
      <xdr:nvCxnSpPr>
        <xdr:cNvPr id="89" name="直線矢印コネクタ 88">
          <a:extLst>
            <a:ext uri="{FF2B5EF4-FFF2-40B4-BE49-F238E27FC236}">
              <a16:creationId xmlns:a16="http://schemas.microsoft.com/office/drawing/2014/main" id="{00000000-0008-0000-0700-000059000000}"/>
            </a:ext>
          </a:extLst>
        </xdr:cNvPr>
        <xdr:cNvCxnSpPr/>
      </xdr:nvCxnSpPr>
      <xdr:spPr>
        <a:xfrm flipH="1">
          <a:off x="7962902" y="23717250"/>
          <a:ext cx="1266823"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154</xdr:col>
      <xdr:colOff>38100</xdr:colOff>
      <xdr:row>148</xdr:row>
      <xdr:rowOff>123825</xdr:rowOff>
    </xdr:from>
    <xdr:to>
      <xdr:col>173</xdr:col>
      <xdr:colOff>9525</xdr:colOff>
      <xdr:row>148</xdr:row>
      <xdr:rowOff>123826</xdr:rowOff>
    </xdr:to>
    <xdr:cxnSp macro="">
      <xdr:nvCxnSpPr>
        <xdr:cNvPr id="90" name="直線矢印コネクタ 89">
          <a:extLst>
            <a:ext uri="{FF2B5EF4-FFF2-40B4-BE49-F238E27FC236}">
              <a16:creationId xmlns:a16="http://schemas.microsoft.com/office/drawing/2014/main" id="{00000000-0008-0000-0700-00005A000000}"/>
            </a:ext>
          </a:extLst>
        </xdr:cNvPr>
        <xdr:cNvCxnSpPr/>
      </xdr:nvCxnSpPr>
      <xdr:spPr>
        <a:xfrm>
          <a:off x="10420350" y="23574375"/>
          <a:ext cx="1238250"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38100</xdr:colOff>
      <xdr:row>148</xdr:row>
      <xdr:rowOff>133349</xdr:rowOff>
    </xdr:from>
    <xdr:to>
      <xdr:col>124</xdr:col>
      <xdr:colOff>9527</xdr:colOff>
      <xdr:row>148</xdr:row>
      <xdr:rowOff>133350</xdr:rowOff>
    </xdr:to>
    <xdr:cxnSp macro="">
      <xdr:nvCxnSpPr>
        <xdr:cNvPr id="91" name="直線矢印コネクタ 90">
          <a:extLst>
            <a:ext uri="{FF2B5EF4-FFF2-40B4-BE49-F238E27FC236}">
              <a16:creationId xmlns:a16="http://schemas.microsoft.com/office/drawing/2014/main" id="{00000000-0008-0000-0700-00005B000000}"/>
            </a:ext>
          </a:extLst>
        </xdr:cNvPr>
        <xdr:cNvCxnSpPr/>
      </xdr:nvCxnSpPr>
      <xdr:spPr>
        <a:xfrm flipH="1">
          <a:off x="7086600" y="23583899"/>
          <a:ext cx="1304927" cy="1"/>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194</xdr:col>
      <xdr:colOff>19050</xdr:colOff>
      <xdr:row>150</xdr:row>
      <xdr:rowOff>85725</xdr:rowOff>
    </xdr:from>
    <xdr:to>
      <xdr:col>198</xdr:col>
      <xdr:colOff>9525</xdr:colOff>
      <xdr:row>150</xdr:row>
      <xdr:rowOff>85725</xdr:rowOff>
    </xdr:to>
    <xdr:cxnSp macro="">
      <xdr:nvCxnSpPr>
        <xdr:cNvPr id="92" name="直線矢印コネクタ 91">
          <a:extLst>
            <a:ext uri="{FF2B5EF4-FFF2-40B4-BE49-F238E27FC236}">
              <a16:creationId xmlns:a16="http://schemas.microsoft.com/office/drawing/2014/main" id="{00000000-0008-0000-0700-00005C000000}"/>
            </a:ext>
          </a:extLst>
        </xdr:cNvPr>
        <xdr:cNvCxnSpPr/>
      </xdr:nvCxnSpPr>
      <xdr:spPr>
        <a:xfrm>
          <a:off x="13068300" y="23822025"/>
          <a:ext cx="257175" cy="0"/>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181</xdr:col>
      <xdr:colOff>47628</xdr:colOff>
      <xdr:row>150</xdr:row>
      <xdr:rowOff>95250</xdr:rowOff>
    </xdr:from>
    <xdr:to>
      <xdr:col>185</xdr:col>
      <xdr:colOff>19051</xdr:colOff>
      <xdr:row>150</xdr:row>
      <xdr:rowOff>96838</xdr:rowOff>
    </xdr:to>
    <xdr:cxnSp macro="">
      <xdr:nvCxnSpPr>
        <xdr:cNvPr id="93" name="直線矢印コネクタ 92">
          <a:extLst>
            <a:ext uri="{FF2B5EF4-FFF2-40B4-BE49-F238E27FC236}">
              <a16:creationId xmlns:a16="http://schemas.microsoft.com/office/drawing/2014/main" id="{00000000-0008-0000-0700-00005D000000}"/>
            </a:ext>
          </a:extLst>
        </xdr:cNvPr>
        <xdr:cNvCxnSpPr/>
      </xdr:nvCxnSpPr>
      <xdr:spPr>
        <a:xfrm rot="10800000">
          <a:off x="12230103" y="23831550"/>
          <a:ext cx="238123" cy="1588"/>
        </a:xfrm>
        <a:prstGeom prst="straightConnector1">
          <a:avLst/>
        </a:prstGeom>
        <a:ln>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32</xdr:row>
      <xdr:rowOff>14507</xdr:rowOff>
    </xdr:from>
    <xdr:to>
      <xdr:col>9</xdr:col>
      <xdr:colOff>53965</xdr:colOff>
      <xdr:row>32</xdr:row>
      <xdr:rowOff>14507</xdr:rowOff>
    </xdr:to>
    <xdr:sp macro="" textlink="">
      <xdr:nvSpPr>
        <xdr:cNvPr id="2" name="Line 73">
          <a:extLst>
            <a:ext uri="{FF2B5EF4-FFF2-40B4-BE49-F238E27FC236}">
              <a16:creationId xmlns:a16="http://schemas.microsoft.com/office/drawing/2014/main" id="{00000000-0008-0000-0900-000002000000}"/>
            </a:ext>
          </a:extLst>
        </xdr:cNvPr>
        <xdr:cNvSpPr>
          <a:spLocks noChangeShapeType="1"/>
        </xdr:cNvSpPr>
      </xdr:nvSpPr>
      <xdr:spPr bwMode="auto">
        <a:xfrm flipH="1">
          <a:off x="3177540" y="4441727"/>
          <a:ext cx="358765" cy="0"/>
        </a:xfrm>
        <a:prstGeom prst="line">
          <a:avLst/>
        </a:prstGeom>
        <a:noFill/>
        <a:ln w="25400">
          <a:solidFill>
            <a:srgbClr val="00B0F0"/>
          </a:solidFill>
          <a:prstDash val="sysDot"/>
          <a:round/>
          <a:headEnd/>
          <a:tailEnd/>
        </a:ln>
      </xdr:spPr>
    </xdr:sp>
    <xdr:clientData/>
  </xdr:twoCellAnchor>
  <xdr:oneCellAnchor>
    <xdr:from>
      <xdr:col>13</xdr:col>
      <xdr:colOff>148430</xdr:colOff>
      <xdr:row>48</xdr:row>
      <xdr:rowOff>74394</xdr:rowOff>
    </xdr:from>
    <xdr:ext cx="18530" cy="136961"/>
    <xdr:sp macro="" textlink="">
      <xdr:nvSpPr>
        <xdr:cNvPr id="3" name="Text Box 201">
          <a:extLst>
            <a:ext uri="{FF2B5EF4-FFF2-40B4-BE49-F238E27FC236}">
              <a16:creationId xmlns:a16="http://schemas.microsoft.com/office/drawing/2014/main" id="{00000000-0008-0000-0900-000003000000}"/>
            </a:ext>
          </a:extLst>
        </xdr:cNvPr>
        <xdr:cNvSpPr txBox="1">
          <a:spLocks noChangeArrowheads="1"/>
        </xdr:cNvSpPr>
      </xdr:nvSpPr>
      <xdr:spPr bwMode="auto">
        <a:xfrm>
          <a:off x="4240370" y="6696174"/>
          <a:ext cx="18530"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endParaRPr lang="ja-JP" altLang="en-US" sz="600" b="0" i="0" u="none" strike="noStrike" baseline="0">
            <a:solidFill>
              <a:srgbClr val="000000"/>
            </a:solidFill>
            <a:latin typeface="ＭＳ Ｐゴシック"/>
            <a:ea typeface="ＭＳ Ｐゴシック"/>
          </a:endParaRPr>
        </a:p>
      </xdr:txBody>
    </xdr:sp>
    <xdr:clientData/>
  </xdr:oneCellAnchor>
  <xdr:twoCellAnchor>
    <xdr:from>
      <xdr:col>12</xdr:col>
      <xdr:colOff>47625</xdr:colOff>
      <xdr:row>8</xdr:row>
      <xdr:rowOff>76200</xdr:rowOff>
    </xdr:from>
    <xdr:to>
      <xdr:col>30</xdr:col>
      <xdr:colOff>93525</xdr:colOff>
      <xdr:row>8</xdr:row>
      <xdr:rowOff>76200</xdr:rowOff>
    </xdr:to>
    <xdr:sp macro="" textlink="">
      <xdr:nvSpPr>
        <xdr:cNvPr id="4" name="Line 120">
          <a:extLst>
            <a:ext uri="{FF2B5EF4-FFF2-40B4-BE49-F238E27FC236}">
              <a16:creationId xmlns:a16="http://schemas.microsoft.com/office/drawing/2014/main" id="{00000000-0008-0000-0900-000004000000}"/>
            </a:ext>
          </a:extLst>
        </xdr:cNvPr>
        <xdr:cNvSpPr>
          <a:spLocks noChangeShapeType="1"/>
        </xdr:cNvSpPr>
      </xdr:nvSpPr>
      <xdr:spPr bwMode="auto">
        <a:xfrm>
          <a:off x="3987165" y="1287780"/>
          <a:ext cx="2789100" cy="0"/>
        </a:xfrm>
        <a:prstGeom prst="line">
          <a:avLst/>
        </a:prstGeom>
        <a:noFill/>
        <a:ln w="15875">
          <a:solidFill>
            <a:srgbClr val="FF0000"/>
          </a:solidFill>
          <a:prstDash val="lgDashDotDot"/>
          <a:round/>
          <a:headEnd/>
          <a:tailEnd/>
        </a:ln>
      </xdr:spPr>
    </xdr:sp>
    <xdr:clientData/>
  </xdr:twoCellAnchor>
  <xdr:oneCellAnchor>
    <xdr:from>
      <xdr:col>19</xdr:col>
      <xdr:colOff>46667</xdr:colOff>
      <xdr:row>8</xdr:row>
      <xdr:rowOff>17686</xdr:rowOff>
    </xdr:from>
    <xdr:ext cx="648657" cy="100027"/>
    <xdr:sp macro="" textlink="">
      <xdr:nvSpPr>
        <xdr:cNvPr id="5" name="Text Box 124">
          <a:extLst>
            <a:ext uri="{FF2B5EF4-FFF2-40B4-BE49-F238E27FC236}">
              <a16:creationId xmlns:a16="http://schemas.microsoft.com/office/drawing/2014/main" id="{00000000-0008-0000-0900-000005000000}"/>
            </a:ext>
          </a:extLst>
        </xdr:cNvPr>
        <xdr:cNvSpPr txBox="1">
          <a:spLocks noChangeArrowheads="1"/>
        </xdr:cNvSpPr>
      </xdr:nvSpPr>
      <xdr:spPr bwMode="auto">
        <a:xfrm>
          <a:off x="5053007" y="1229266"/>
          <a:ext cx="648657" cy="100027"/>
        </a:xfrm>
        <a:prstGeom prst="rect">
          <a:avLst/>
        </a:prstGeom>
        <a:solidFill>
          <a:srgbClr val="FFFFFF"/>
        </a:solidFill>
        <a:ln w="9525">
          <a:noFill/>
          <a:miter lim="800000"/>
          <a:headEnd/>
          <a:tailEnd/>
        </a:ln>
      </xdr:spPr>
      <xdr:txBody>
        <a:bodyPr wrap="square" lIns="9144" tIns="0" rIns="9144" bIns="0"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第</a:t>
          </a:r>
          <a:r>
            <a:rPr lang="en-US" altLang="ja-JP" sz="600" b="0" i="0" u="none" strike="noStrike" baseline="0">
              <a:solidFill>
                <a:srgbClr val="000000"/>
              </a:solidFill>
              <a:latin typeface="ＭＳ Ｐゴシック"/>
              <a:ea typeface="ＭＳ Ｐゴシック"/>
            </a:rPr>
            <a:t>2</a:t>
          </a:r>
          <a:r>
            <a:rPr lang="ja-JP" altLang="en-US" sz="600" b="0" i="0" u="none" strike="noStrike" baseline="0">
              <a:solidFill>
                <a:srgbClr val="000000"/>
              </a:solidFill>
              <a:latin typeface="ＭＳ Ｐゴシック"/>
              <a:ea typeface="ＭＳ Ｐゴシック"/>
            </a:rPr>
            <a:t>種中間検査Ｂ</a:t>
          </a:r>
        </a:p>
      </xdr:txBody>
    </xdr:sp>
    <xdr:clientData/>
  </xdr:oneCellAnchor>
  <xdr:twoCellAnchor>
    <xdr:from>
      <xdr:col>32</xdr:col>
      <xdr:colOff>150282</xdr:colOff>
      <xdr:row>12</xdr:row>
      <xdr:rowOff>84356</xdr:rowOff>
    </xdr:from>
    <xdr:to>
      <xdr:col>42</xdr:col>
      <xdr:colOff>126657</xdr:colOff>
      <xdr:row>12</xdr:row>
      <xdr:rowOff>84356</xdr:rowOff>
    </xdr:to>
    <xdr:sp macro="" textlink="">
      <xdr:nvSpPr>
        <xdr:cNvPr id="6" name="Line 129">
          <a:extLst>
            <a:ext uri="{FF2B5EF4-FFF2-40B4-BE49-F238E27FC236}">
              <a16:creationId xmlns:a16="http://schemas.microsoft.com/office/drawing/2014/main" id="{00000000-0008-0000-0900-000006000000}"/>
            </a:ext>
          </a:extLst>
        </xdr:cNvPr>
        <xdr:cNvSpPr>
          <a:spLocks noChangeShapeType="1"/>
        </xdr:cNvSpPr>
      </xdr:nvSpPr>
      <xdr:spPr bwMode="auto">
        <a:xfrm>
          <a:off x="7137822" y="1844576"/>
          <a:ext cx="1370835" cy="0"/>
        </a:xfrm>
        <a:prstGeom prst="line">
          <a:avLst/>
        </a:prstGeom>
        <a:noFill/>
        <a:ln w="15875">
          <a:solidFill>
            <a:srgbClr val="FF0000"/>
          </a:solidFill>
          <a:prstDash val="lgDashDotDot"/>
          <a:round/>
          <a:headEnd/>
          <a:tailEnd/>
        </a:ln>
      </xdr:spPr>
    </xdr:sp>
    <xdr:clientData/>
  </xdr:twoCellAnchor>
  <xdr:oneCellAnchor>
    <xdr:from>
      <xdr:col>37</xdr:col>
      <xdr:colOff>68078</xdr:colOff>
      <xdr:row>12</xdr:row>
      <xdr:rowOff>28575</xdr:rowOff>
    </xdr:from>
    <xdr:ext cx="360547" cy="98466"/>
    <xdr:sp macro="" textlink="">
      <xdr:nvSpPr>
        <xdr:cNvPr id="7" name="Text Box 130">
          <a:extLst>
            <a:ext uri="{FF2B5EF4-FFF2-40B4-BE49-F238E27FC236}">
              <a16:creationId xmlns:a16="http://schemas.microsoft.com/office/drawing/2014/main" id="{00000000-0008-0000-0900-000007000000}"/>
            </a:ext>
          </a:extLst>
        </xdr:cNvPr>
        <xdr:cNvSpPr txBox="1">
          <a:spLocks noChangeArrowheads="1"/>
        </xdr:cNvSpPr>
      </xdr:nvSpPr>
      <xdr:spPr bwMode="auto">
        <a:xfrm>
          <a:off x="7688078" y="1788795"/>
          <a:ext cx="360547" cy="98466"/>
        </a:xfrm>
        <a:prstGeom prst="rect">
          <a:avLst/>
        </a:prstGeom>
        <a:solidFill>
          <a:srgbClr val="FFFFFF"/>
        </a:solidFill>
        <a:ln w="9525">
          <a:noFill/>
          <a:miter lim="800000"/>
          <a:headEnd/>
          <a:tailEnd/>
        </a:ln>
      </xdr:spPr>
      <xdr:txBody>
        <a:bodyPr wrap="squar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定期検査</a:t>
          </a:r>
        </a:p>
      </xdr:txBody>
    </xdr:sp>
    <xdr:clientData/>
  </xdr:oneCellAnchor>
  <xdr:twoCellAnchor>
    <xdr:from>
      <xdr:col>33</xdr:col>
      <xdr:colOff>0</xdr:colOff>
      <xdr:row>28</xdr:row>
      <xdr:rowOff>74831</xdr:rowOff>
    </xdr:from>
    <xdr:to>
      <xdr:col>43</xdr:col>
      <xdr:colOff>12375</xdr:colOff>
      <xdr:row>28</xdr:row>
      <xdr:rowOff>74831</xdr:rowOff>
    </xdr:to>
    <xdr:sp macro="" textlink="">
      <xdr:nvSpPr>
        <xdr:cNvPr id="8" name="Line 129">
          <a:extLst>
            <a:ext uri="{FF2B5EF4-FFF2-40B4-BE49-F238E27FC236}">
              <a16:creationId xmlns:a16="http://schemas.microsoft.com/office/drawing/2014/main" id="{00000000-0008-0000-0900-000008000000}"/>
            </a:ext>
          </a:extLst>
        </xdr:cNvPr>
        <xdr:cNvSpPr>
          <a:spLocks noChangeShapeType="1"/>
        </xdr:cNvSpPr>
      </xdr:nvSpPr>
      <xdr:spPr bwMode="auto">
        <a:xfrm>
          <a:off x="7139940" y="4029611"/>
          <a:ext cx="1406835" cy="0"/>
        </a:xfrm>
        <a:prstGeom prst="line">
          <a:avLst/>
        </a:prstGeom>
        <a:noFill/>
        <a:ln w="15875">
          <a:solidFill>
            <a:srgbClr val="FF0000"/>
          </a:solidFill>
          <a:prstDash val="lgDashDotDot"/>
          <a:round/>
          <a:headEnd/>
          <a:tailEnd/>
        </a:ln>
      </xdr:spPr>
    </xdr:sp>
    <xdr:clientData/>
  </xdr:twoCellAnchor>
  <xdr:twoCellAnchor>
    <xdr:from>
      <xdr:col>7</xdr:col>
      <xdr:colOff>0</xdr:colOff>
      <xdr:row>20</xdr:row>
      <xdr:rowOff>85725</xdr:rowOff>
    </xdr:from>
    <xdr:to>
      <xdr:col>43</xdr:col>
      <xdr:colOff>162675</xdr:colOff>
      <xdr:row>20</xdr:row>
      <xdr:rowOff>85725</xdr:rowOff>
    </xdr:to>
    <xdr:sp macro="" textlink="">
      <xdr:nvSpPr>
        <xdr:cNvPr id="9" name="Line 129">
          <a:extLst>
            <a:ext uri="{FF2B5EF4-FFF2-40B4-BE49-F238E27FC236}">
              <a16:creationId xmlns:a16="http://schemas.microsoft.com/office/drawing/2014/main" id="{00000000-0008-0000-0900-000009000000}"/>
            </a:ext>
          </a:extLst>
        </xdr:cNvPr>
        <xdr:cNvSpPr>
          <a:spLocks noChangeShapeType="1"/>
        </xdr:cNvSpPr>
      </xdr:nvSpPr>
      <xdr:spPr bwMode="auto">
        <a:xfrm>
          <a:off x="3177540" y="2943225"/>
          <a:ext cx="5511915" cy="0"/>
        </a:xfrm>
        <a:prstGeom prst="line">
          <a:avLst/>
        </a:prstGeom>
        <a:noFill/>
        <a:ln w="15875">
          <a:solidFill>
            <a:srgbClr val="FF0000"/>
          </a:solidFill>
          <a:prstDash val="lgDashDotDot"/>
          <a:round/>
          <a:headEnd/>
          <a:tailEnd/>
        </a:ln>
      </xdr:spPr>
    </xdr:sp>
    <xdr:clientData/>
  </xdr:twoCellAnchor>
  <xdr:oneCellAnchor>
    <xdr:from>
      <xdr:col>23</xdr:col>
      <xdr:colOff>51145</xdr:colOff>
      <xdr:row>20</xdr:row>
      <xdr:rowOff>19050</xdr:rowOff>
    </xdr:from>
    <xdr:ext cx="579623" cy="107992"/>
    <xdr:sp macro="" textlink="">
      <xdr:nvSpPr>
        <xdr:cNvPr id="10" name="Text Box 130">
          <a:extLst>
            <a:ext uri="{FF2B5EF4-FFF2-40B4-BE49-F238E27FC236}">
              <a16:creationId xmlns:a16="http://schemas.microsoft.com/office/drawing/2014/main" id="{00000000-0008-0000-0900-00000A000000}"/>
            </a:ext>
          </a:extLst>
        </xdr:cNvPr>
        <xdr:cNvSpPr txBox="1">
          <a:spLocks noChangeArrowheads="1"/>
        </xdr:cNvSpPr>
      </xdr:nvSpPr>
      <xdr:spPr bwMode="auto">
        <a:xfrm>
          <a:off x="5667085" y="2876550"/>
          <a:ext cx="579623" cy="107992"/>
        </a:xfrm>
        <a:prstGeom prst="rect">
          <a:avLst/>
        </a:prstGeom>
        <a:solidFill>
          <a:srgbClr val="FFFFFF"/>
        </a:solidFill>
        <a:ln w="9525">
          <a:noFill/>
          <a:miter lim="800000"/>
          <a:headEnd/>
          <a:tailEnd/>
        </a:ln>
      </xdr:spPr>
      <xdr:txBody>
        <a:bodyPr wrap="squar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第１種中間検査</a:t>
          </a:r>
        </a:p>
      </xdr:txBody>
    </xdr:sp>
    <xdr:clientData/>
  </xdr:oneCellAnchor>
  <xdr:twoCellAnchor>
    <xdr:from>
      <xdr:col>7</xdr:col>
      <xdr:colOff>0</xdr:colOff>
      <xdr:row>24</xdr:row>
      <xdr:rowOff>85725</xdr:rowOff>
    </xdr:from>
    <xdr:to>
      <xdr:col>43</xdr:col>
      <xdr:colOff>162675</xdr:colOff>
      <xdr:row>24</xdr:row>
      <xdr:rowOff>85725</xdr:rowOff>
    </xdr:to>
    <xdr:sp macro="" textlink="">
      <xdr:nvSpPr>
        <xdr:cNvPr id="11" name="Line 129">
          <a:extLst>
            <a:ext uri="{FF2B5EF4-FFF2-40B4-BE49-F238E27FC236}">
              <a16:creationId xmlns:a16="http://schemas.microsoft.com/office/drawing/2014/main" id="{00000000-0008-0000-0900-00000B000000}"/>
            </a:ext>
          </a:extLst>
        </xdr:cNvPr>
        <xdr:cNvSpPr>
          <a:spLocks noChangeShapeType="1"/>
        </xdr:cNvSpPr>
      </xdr:nvSpPr>
      <xdr:spPr bwMode="auto">
        <a:xfrm>
          <a:off x="3177540" y="3491865"/>
          <a:ext cx="5511915" cy="0"/>
        </a:xfrm>
        <a:prstGeom prst="line">
          <a:avLst/>
        </a:prstGeom>
        <a:noFill/>
        <a:ln w="15875">
          <a:solidFill>
            <a:srgbClr val="FF0000"/>
          </a:solidFill>
          <a:prstDash val="lgDashDotDot"/>
          <a:round/>
          <a:headEnd/>
          <a:tailEnd/>
        </a:ln>
      </xdr:spPr>
    </xdr:sp>
    <xdr:clientData/>
  </xdr:twoCellAnchor>
  <xdr:oneCellAnchor>
    <xdr:from>
      <xdr:col>23</xdr:col>
      <xdr:colOff>51145</xdr:colOff>
      <xdr:row>24</xdr:row>
      <xdr:rowOff>19050</xdr:rowOff>
    </xdr:from>
    <xdr:ext cx="579623" cy="107992"/>
    <xdr:sp macro="" textlink="">
      <xdr:nvSpPr>
        <xdr:cNvPr id="12" name="Text Box 130">
          <a:extLst>
            <a:ext uri="{FF2B5EF4-FFF2-40B4-BE49-F238E27FC236}">
              <a16:creationId xmlns:a16="http://schemas.microsoft.com/office/drawing/2014/main" id="{00000000-0008-0000-0900-00000C000000}"/>
            </a:ext>
          </a:extLst>
        </xdr:cNvPr>
        <xdr:cNvSpPr txBox="1">
          <a:spLocks noChangeArrowheads="1"/>
        </xdr:cNvSpPr>
      </xdr:nvSpPr>
      <xdr:spPr bwMode="auto">
        <a:xfrm>
          <a:off x="5667085" y="3425190"/>
          <a:ext cx="579623" cy="107992"/>
        </a:xfrm>
        <a:prstGeom prst="rect">
          <a:avLst/>
        </a:prstGeom>
        <a:solidFill>
          <a:srgbClr val="FFFFFF"/>
        </a:solidFill>
        <a:ln w="9525">
          <a:noFill/>
          <a:miter lim="800000"/>
          <a:headEnd/>
          <a:tailEnd/>
        </a:ln>
      </xdr:spPr>
      <xdr:txBody>
        <a:bodyPr wrap="squar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第１種中間検査</a:t>
          </a:r>
        </a:p>
      </xdr:txBody>
    </xdr:sp>
    <xdr:clientData/>
  </xdr:oneCellAnchor>
  <xdr:oneCellAnchor>
    <xdr:from>
      <xdr:col>37</xdr:col>
      <xdr:colOff>57150</xdr:colOff>
      <xdr:row>28</xdr:row>
      <xdr:rowOff>28575</xdr:rowOff>
    </xdr:from>
    <xdr:ext cx="360547" cy="98466"/>
    <xdr:sp macro="" textlink="">
      <xdr:nvSpPr>
        <xdr:cNvPr id="13" name="Text Box 130">
          <a:extLst>
            <a:ext uri="{FF2B5EF4-FFF2-40B4-BE49-F238E27FC236}">
              <a16:creationId xmlns:a16="http://schemas.microsoft.com/office/drawing/2014/main" id="{00000000-0008-0000-0900-00000D000000}"/>
            </a:ext>
          </a:extLst>
        </xdr:cNvPr>
        <xdr:cNvSpPr txBox="1">
          <a:spLocks noChangeArrowheads="1"/>
        </xdr:cNvSpPr>
      </xdr:nvSpPr>
      <xdr:spPr bwMode="auto">
        <a:xfrm>
          <a:off x="7677150" y="3983355"/>
          <a:ext cx="360547" cy="98466"/>
        </a:xfrm>
        <a:prstGeom prst="rect">
          <a:avLst/>
        </a:prstGeom>
        <a:solidFill>
          <a:srgbClr val="FFFFFF"/>
        </a:solidFill>
        <a:ln w="9525">
          <a:noFill/>
          <a:miter lim="800000"/>
          <a:headEnd/>
          <a:tailEnd/>
        </a:ln>
      </xdr:spPr>
      <xdr:txBody>
        <a:bodyPr wrap="squar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定期検査</a:t>
          </a:r>
        </a:p>
      </xdr:txBody>
    </xdr:sp>
    <xdr:clientData/>
  </xdr:oneCellAnchor>
  <xdr:twoCellAnchor>
    <xdr:from>
      <xdr:col>27</xdr:col>
      <xdr:colOff>47625</xdr:colOff>
      <xdr:row>37</xdr:row>
      <xdr:rowOff>85725</xdr:rowOff>
    </xdr:from>
    <xdr:to>
      <xdr:col>44</xdr:col>
      <xdr:colOff>11850</xdr:colOff>
      <xdr:row>37</xdr:row>
      <xdr:rowOff>85725</xdr:rowOff>
    </xdr:to>
    <xdr:sp macro="" textlink="">
      <xdr:nvSpPr>
        <xdr:cNvPr id="14" name="Line 129">
          <a:extLst>
            <a:ext uri="{FF2B5EF4-FFF2-40B4-BE49-F238E27FC236}">
              <a16:creationId xmlns:a16="http://schemas.microsoft.com/office/drawing/2014/main" id="{00000000-0008-0000-0900-00000E000000}"/>
            </a:ext>
          </a:extLst>
        </xdr:cNvPr>
        <xdr:cNvSpPr>
          <a:spLocks noChangeShapeType="1"/>
        </xdr:cNvSpPr>
      </xdr:nvSpPr>
      <xdr:spPr bwMode="auto">
        <a:xfrm>
          <a:off x="6273165" y="5198745"/>
          <a:ext cx="2425485" cy="0"/>
        </a:xfrm>
        <a:prstGeom prst="line">
          <a:avLst/>
        </a:prstGeom>
        <a:noFill/>
        <a:ln w="15875">
          <a:solidFill>
            <a:srgbClr val="FF0000"/>
          </a:solidFill>
          <a:prstDash val="lgDashDotDot"/>
          <a:round/>
          <a:headEnd/>
          <a:tailEnd/>
        </a:ln>
      </xdr:spPr>
    </xdr:sp>
    <xdr:clientData/>
  </xdr:twoCellAnchor>
  <xdr:oneCellAnchor>
    <xdr:from>
      <xdr:col>35</xdr:col>
      <xdr:colOff>66675</xdr:colOff>
      <xdr:row>37</xdr:row>
      <xdr:rowOff>19050</xdr:rowOff>
    </xdr:from>
    <xdr:ext cx="579623" cy="107992"/>
    <xdr:sp macro="" textlink="">
      <xdr:nvSpPr>
        <xdr:cNvPr id="15" name="Text Box 130">
          <a:extLst>
            <a:ext uri="{FF2B5EF4-FFF2-40B4-BE49-F238E27FC236}">
              <a16:creationId xmlns:a16="http://schemas.microsoft.com/office/drawing/2014/main" id="{00000000-0008-0000-0900-00000F000000}"/>
            </a:ext>
          </a:extLst>
        </xdr:cNvPr>
        <xdr:cNvSpPr txBox="1">
          <a:spLocks noChangeArrowheads="1"/>
        </xdr:cNvSpPr>
      </xdr:nvSpPr>
      <xdr:spPr bwMode="auto">
        <a:xfrm>
          <a:off x="7381875" y="5132070"/>
          <a:ext cx="579623" cy="107992"/>
        </a:xfrm>
        <a:prstGeom prst="rect">
          <a:avLst/>
        </a:prstGeom>
        <a:solidFill>
          <a:srgbClr val="FFFFFF"/>
        </a:solidFill>
        <a:ln w="9525">
          <a:noFill/>
          <a:miter lim="800000"/>
          <a:headEnd/>
          <a:tailEnd/>
        </a:ln>
      </xdr:spPr>
      <xdr:txBody>
        <a:bodyPr wrap="squar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第１種中間検査</a:t>
          </a:r>
        </a:p>
      </xdr:txBody>
    </xdr:sp>
    <xdr:clientData/>
  </xdr:oneCellAnchor>
  <xdr:oneCellAnchor>
    <xdr:from>
      <xdr:col>8</xdr:col>
      <xdr:colOff>98188</xdr:colOff>
      <xdr:row>30</xdr:row>
      <xdr:rowOff>79529</xdr:rowOff>
    </xdr:from>
    <xdr:ext cx="139525" cy="170303"/>
    <xdr:sp macro="" textlink="">
      <xdr:nvSpPr>
        <xdr:cNvPr id="16" name="Text Box 18">
          <a:extLst>
            <a:ext uri="{FF2B5EF4-FFF2-40B4-BE49-F238E27FC236}">
              <a16:creationId xmlns:a16="http://schemas.microsoft.com/office/drawing/2014/main" id="{00000000-0008-0000-0900-000010000000}"/>
            </a:ext>
          </a:extLst>
        </xdr:cNvPr>
        <xdr:cNvSpPr txBox="1">
          <a:spLocks noChangeArrowheads="1"/>
        </xdr:cNvSpPr>
      </xdr:nvSpPr>
      <xdr:spPr bwMode="auto">
        <a:xfrm>
          <a:off x="3428128" y="4232429"/>
          <a:ext cx="139525"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19</a:t>
          </a:r>
        </a:p>
      </xdr:txBody>
    </xdr:sp>
    <xdr:clientData/>
  </xdr:oneCellAnchor>
  <xdr:twoCellAnchor>
    <xdr:from>
      <xdr:col>8</xdr:col>
      <xdr:colOff>169522</xdr:colOff>
      <xdr:row>32</xdr:row>
      <xdr:rowOff>16946</xdr:rowOff>
    </xdr:from>
    <xdr:to>
      <xdr:col>15</xdr:col>
      <xdr:colOff>85372</xdr:colOff>
      <xdr:row>32</xdr:row>
      <xdr:rowOff>16946</xdr:rowOff>
    </xdr:to>
    <xdr:cxnSp macro="">
      <xdr:nvCxnSpPr>
        <xdr:cNvPr id="17" name="直線コネクタ 138">
          <a:extLst>
            <a:ext uri="{FF2B5EF4-FFF2-40B4-BE49-F238E27FC236}">
              <a16:creationId xmlns:a16="http://schemas.microsoft.com/office/drawing/2014/main" id="{00000000-0008-0000-0900-000011000000}"/>
            </a:ext>
          </a:extLst>
        </xdr:cNvPr>
        <xdr:cNvCxnSpPr>
          <a:cxnSpLocks noChangeShapeType="1"/>
        </xdr:cNvCxnSpPr>
      </xdr:nvCxnSpPr>
      <xdr:spPr bwMode="auto">
        <a:xfrm flipV="1">
          <a:off x="3484222" y="4444166"/>
          <a:ext cx="997890" cy="0"/>
        </a:xfrm>
        <a:prstGeom prst="line">
          <a:avLst/>
        </a:prstGeom>
        <a:noFill/>
        <a:ln w="31750" algn="ctr">
          <a:solidFill>
            <a:srgbClr val="FF0000"/>
          </a:solidFill>
          <a:prstDash val="solid"/>
          <a:round/>
          <a:headEnd/>
          <a:tailEnd/>
        </a:ln>
      </xdr:spPr>
    </xdr:cxnSp>
    <xdr:clientData/>
  </xdr:twoCellAnchor>
  <xdr:twoCellAnchor>
    <xdr:from>
      <xdr:col>10</xdr:col>
      <xdr:colOff>125306</xdr:colOff>
      <xdr:row>32</xdr:row>
      <xdr:rowOff>13794</xdr:rowOff>
    </xdr:from>
    <xdr:to>
      <xdr:col>14</xdr:col>
      <xdr:colOff>51506</xdr:colOff>
      <xdr:row>32</xdr:row>
      <xdr:rowOff>13794</xdr:rowOff>
    </xdr:to>
    <xdr:sp macro="" textlink="">
      <xdr:nvSpPr>
        <xdr:cNvPr id="18" name="Line 17">
          <a:extLst>
            <a:ext uri="{FF2B5EF4-FFF2-40B4-BE49-F238E27FC236}">
              <a16:creationId xmlns:a16="http://schemas.microsoft.com/office/drawing/2014/main" id="{00000000-0008-0000-0900-000012000000}"/>
            </a:ext>
          </a:extLst>
        </xdr:cNvPr>
        <xdr:cNvSpPr>
          <a:spLocks noChangeShapeType="1"/>
        </xdr:cNvSpPr>
      </xdr:nvSpPr>
      <xdr:spPr bwMode="auto">
        <a:xfrm>
          <a:off x="3760046" y="4441014"/>
          <a:ext cx="535800" cy="0"/>
        </a:xfrm>
        <a:prstGeom prst="line">
          <a:avLst/>
        </a:prstGeom>
        <a:noFill/>
        <a:ln w="38100">
          <a:solidFill>
            <a:srgbClr val="000000"/>
          </a:solidFill>
          <a:round/>
          <a:headEnd/>
          <a:tailEnd/>
        </a:ln>
      </xdr:spPr>
    </xdr:sp>
    <xdr:clientData/>
  </xdr:twoCellAnchor>
  <xdr:oneCellAnchor>
    <xdr:from>
      <xdr:col>13</xdr:col>
      <xdr:colOff>88714</xdr:colOff>
      <xdr:row>30</xdr:row>
      <xdr:rowOff>19050</xdr:rowOff>
    </xdr:from>
    <xdr:ext cx="249606" cy="248759"/>
    <xdr:sp macro="" textlink="">
      <xdr:nvSpPr>
        <xdr:cNvPr id="19" name="フローチャート : 判断 21">
          <a:extLst>
            <a:ext uri="{FF2B5EF4-FFF2-40B4-BE49-F238E27FC236}">
              <a16:creationId xmlns:a16="http://schemas.microsoft.com/office/drawing/2014/main" id="{00000000-0008-0000-0900-000013000000}"/>
            </a:ext>
          </a:extLst>
        </xdr:cNvPr>
        <xdr:cNvSpPr/>
      </xdr:nvSpPr>
      <xdr:spPr bwMode="auto">
        <a:xfrm>
          <a:off x="4180654" y="4171950"/>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12 </a:t>
          </a:r>
        </a:p>
      </xdr:txBody>
    </xdr:sp>
    <xdr:clientData/>
  </xdr:oneCellAnchor>
  <xdr:oneCellAnchor>
    <xdr:from>
      <xdr:col>15</xdr:col>
      <xdr:colOff>56485</xdr:colOff>
      <xdr:row>30</xdr:row>
      <xdr:rowOff>61713</xdr:rowOff>
    </xdr:from>
    <xdr:ext cx="139526" cy="170303"/>
    <xdr:sp macro="" textlink="">
      <xdr:nvSpPr>
        <xdr:cNvPr id="20" name="Text Box 8">
          <a:extLst>
            <a:ext uri="{FF2B5EF4-FFF2-40B4-BE49-F238E27FC236}">
              <a16:creationId xmlns:a16="http://schemas.microsoft.com/office/drawing/2014/main" id="{00000000-0008-0000-0900-000014000000}"/>
            </a:ext>
          </a:extLst>
        </xdr:cNvPr>
        <xdr:cNvSpPr txBox="1">
          <a:spLocks noChangeArrowheads="1"/>
        </xdr:cNvSpPr>
      </xdr:nvSpPr>
      <xdr:spPr bwMode="auto">
        <a:xfrm>
          <a:off x="4453225" y="4214613"/>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26</a:t>
          </a:r>
        </a:p>
      </xdr:txBody>
    </xdr:sp>
    <xdr:clientData/>
  </xdr:oneCellAnchor>
  <xdr:oneCellAnchor>
    <xdr:from>
      <xdr:col>10</xdr:col>
      <xdr:colOff>0</xdr:colOff>
      <xdr:row>30</xdr:row>
      <xdr:rowOff>18774</xdr:rowOff>
    </xdr:from>
    <xdr:ext cx="247650" cy="248759"/>
    <xdr:sp macro="" textlink="">
      <xdr:nvSpPr>
        <xdr:cNvPr id="21" name="フローチャート : 判断 23">
          <a:extLst>
            <a:ext uri="{FF2B5EF4-FFF2-40B4-BE49-F238E27FC236}">
              <a16:creationId xmlns:a16="http://schemas.microsoft.com/office/drawing/2014/main" id="{00000000-0008-0000-0900-000015000000}"/>
            </a:ext>
          </a:extLst>
        </xdr:cNvPr>
        <xdr:cNvSpPr/>
      </xdr:nvSpPr>
      <xdr:spPr bwMode="auto">
        <a:xfrm>
          <a:off x="3634740" y="4171674"/>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8 </a:t>
          </a:r>
        </a:p>
      </xdr:txBody>
    </xdr:sp>
    <xdr:clientData/>
  </xdr:oneCellAnchor>
  <xdr:oneCellAnchor>
    <xdr:from>
      <xdr:col>10</xdr:col>
      <xdr:colOff>85725</xdr:colOff>
      <xdr:row>32</xdr:row>
      <xdr:rowOff>76200</xdr:rowOff>
    </xdr:from>
    <xdr:ext cx="116891" cy="125227"/>
    <xdr:sp macro="" textlink="">
      <xdr:nvSpPr>
        <xdr:cNvPr id="22" name="正方形/長方形 21">
          <a:extLst>
            <a:ext uri="{FF2B5EF4-FFF2-40B4-BE49-F238E27FC236}">
              <a16:creationId xmlns:a16="http://schemas.microsoft.com/office/drawing/2014/main" id="{00000000-0008-0000-0900-000016000000}"/>
            </a:ext>
          </a:extLst>
        </xdr:cNvPr>
        <xdr:cNvSpPr/>
      </xdr:nvSpPr>
      <xdr:spPr bwMode="auto">
        <a:xfrm>
          <a:off x="3720465" y="4503420"/>
          <a:ext cx="116891"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baseline="0">
              <a:solidFill>
                <a:srgbClr val="FF0000"/>
              </a:solidFill>
            </a:rPr>
            <a:t> 9</a:t>
          </a:r>
          <a:r>
            <a:rPr kumimoji="1" lang="en-US" altLang="ja-JP" sz="800">
              <a:solidFill>
                <a:srgbClr val="FF0000"/>
              </a:solidFill>
            </a:rPr>
            <a:t> </a:t>
          </a:r>
          <a:endParaRPr kumimoji="1" lang="ja-JP" altLang="en-US" sz="800">
            <a:solidFill>
              <a:srgbClr val="FF0000"/>
            </a:solidFill>
          </a:endParaRPr>
        </a:p>
      </xdr:txBody>
    </xdr:sp>
    <xdr:clientData/>
  </xdr:oneCellAnchor>
  <xdr:oneCellAnchor>
    <xdr:from>
      <xdr:col>13</xdr:col>
      <xdr:colOff>24392</xdr:colOff>
      <xdr:row>32</xdr:row>
      <xdr:rowOff>74958</xdr:rowOff>
    </xdr:from>
    <xdr:ext cx="116891" cy="125227"/>
    <xdr:sp macro="" textlink="">
      <xdr:nvSpPr>
        <xdr:cNvPr id="23" name="正方形/長方形 22">
          <a:extLst>
            <a:ext uri="{FF2B5EF4-FFF2-40B4-BE49-F238E27FC236}">
              <a16:creationId xmlns:a16="http://schemas.microsoft.com/office/drawing/2014/main" id="{00000000-0008-0000-0900-000017000000}"/>
            </a:ext>
          </a:extLst>
        </xdr:cNvPr>
        <xdr:cNvSpPr/>
      </xdr:nvSpPr>
      <xdr:spPr bwMode="auto">
        <a:xfrm>
          <a:off x="4116332" y="4502178"/>
          <a:ext cx="116891"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 4</a:t>
          </a:r>
          <a:r>
            <a:rPr kumimoji="1" lang="ja-JP" altLang="en-US" sz="800">
              <a:solidFill>
                <a:srgbClr val="FF0000"/>
              </a:solidFill>
            </a:rPr>
            <a:t> </a:t>
          </a:r>
        </a:p>
      </xdr:txBody>
    </xdr:sp>
    <xdr:clientData/>
  </xdr:oneCellAnchor>
  <xdr:twoCellAnchor>
    <xdr:from>
      <xdr:col>16</xdr:col>
      <xdr:colOff>162377</xdr:colOff>
      <xdr:row>44</xdr:row>
      <xdr:rowOff>14783</xdr:rowOff>
    </xdr:from>
    <xdr:to>
      <xdr:col>24</xdr:col>
      <xdr:colOff>158777</xdr:colOff>
      <xdr:row>44</xdr:row>
      <xdr:rowOff>14783</xdr:rowOff>
    </xdr:to>
    <xdr:sp macro="" textlink="">
      <xdr:nvSpPr>
        <xdr:cNvPr id="24" name="Line 73">
          <a:extLst>
            <a:ext uri="{FF2B5EF4-FFF2-40B4-BE49-F238E27FC236}">
              <a16:creationId xmlns:a16="http://schemas.microsoft.com/office/drawing/2014/main" id="{00000000-0008-0000-0900-000018000000}"/>
            </a:ext>
          </a:extLst>
        </xdr:cNvPr>
        <xdr:cNvSpPr>
          <a:spLocks noChangeShapeType="1"/>
        </xdr:cNvSpPr>
      </xdr:nvSpPr>
      <xdr:spPr bwMode="auto">
        <a:xfrm flipH="1">
          <a:off x="4703897" y="6087923"/>
          <a:ext cx="1215600" cy="0"/>
        </a:xfrm>
        <a:prstGeom prst="line">
          <a:avLst/>
        </a:prstGeom>
        <a:noFill/>
        <a:ln w="25400">
          <a:solidFill>
            <a:srgbClr val="00B0F0"/>
          </a:solidFill>
          <a:prstDash val="sysDot"/>
          <a:round/>
          <a:headEnd/>
          <a:tailEnd/>
        </a:ln>
      </xdr:spPr>
    </xdr:sp>
    <xdr:clientData/>
  </xdr:twoCellAnchor>
  <xdr:oneCellAnchor>
    <xdr:from>
      <xdr:col>24</xdr:col>
      <xdr:colOff>22440</xdr:colOff>
      <xdr:row>42</xdr:row>
      <xdr:rowOff>79805</xdr:rowOff>
    </xdr:from>
    <xdr:ext cx="139526" cy="170303"/>
    <xdr:sp macro="" textlink="">
      <xdr:nvSpPr>
        <xdr:cNvPr id="25" name="Text Box 18">
          <a:extLst>
            <a:ext uri="{FF2B5EF4-FFF2-40B4-BE49-F238E27FC236}">
              <a16:creationId xmlns:a16="http://schemas.microsoft.com/office/drawing/2014/main" id="{00000000-0008-0000-0900-000019000000}"/>
            </a:ext>
          </a:extLst>
        </xdr:cNvPr>
        <xdr:cNvSpPr txBox="1">
          <a:spLocks noChangeArrowheads="1"/>
        </xdr:cNvSpPr>
      </xdr:nvSpPr>
      <xdr:spPr bwMode="auto">
        <a:xfrm>
          <a:off x="5790780" y="5878625"/>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27</a:t>
          </a:r>
        </a:p>
      </xdr:txBody>
    </xdr:sp>
    <xdr:clientData/>
  </xdr:oneCellAnchor>
  <xdr:twoCellAnchor>
    <xdr:from>
      <xdr:col>24</xdr:col>
      <xdr:colOff>112825</xdr:colOff>
      <xdr:row>44</xdr:row>
      <xdr:rowOff>17222</xdr:rowOff>
    </xdr:from>
    <xdr:to>
      <xdr:col>32</xdr:col>
      <xdr:colOff>145225</xdr:colOff>
      <xdr:row>44</xdr:row>
      <xdr:rowOff>17222</xdr:rowOff>
    </xdr:to>
    <xdr:cxnSp macro="">
      <xdr:nvCxnSpPr>
        <xdr:cNvPr id="26" name="直線コネクタ 138">
          <a:extLst>
            <a:ext uri="{FF2B5EF4-FFF2-40B4-BE49-F238E27FC236}">
              <a16:creationId xmlns:a16="http://schemas.microsoft.com/office/drawing/2014/main" id="{00000000-0008-0000-0900-00001A000000}"/>
            </a:ext>
          </a:extLst>
        </xdr:cNvPr>
        <xdr:cNvCxnSpPr>
          <a:cxnSpLocks noChangeShapeType="1"/>
        </xdr:cNvCxnSpPr>
      </xdr:nvCxnSpPr>
      <xdr:spPr bwMode="auto">
        <a:xfrm flipV="1">
          <a:off x="5881165" y="6090362"/>
          <a:ext cx="1251600" cy="0"/>
        </a:xfrm>
        <a:prstGeom prst="line">
          <a:avLst/>
        </a:prstGeom>
        <a:noFill/>
        <a:ln w="31750" algn="ctr">
          <a:solidFill>
            <a:srgbClr val="FF0000"/>
          </a:solidFill>
          <a:prstDash val="solid"/>
          <a:round/>
          <a:headEnd/>
          <a:tailEnd/>
        </a:ln>
      </xdr:spPr>
    </xdr:cxnSp>
    <xdr:clientData/>
  </xdr:twoCellAnchor>
  <xdr:twoCellAnchor>
    <xdr:from>
      <xdr:col>27</xdr:col>
      <xdr:colOff>116234</xdr:colOff>
      <xdr:row>44</xdr:row>
      <xdr:rowOff>14070</xdr:rowOff>
    </xdr:from>
    <xdr:to>
      <xdr:col>31</xdr:col>
      <xdr:colOff>114434</xdr:colOff>
      <xdr:row>44</xdr:row>
      <xdr:rowOff>14070</xdr:rowOff>
    </xdr:to>
    <xdr:sp macro="" textlink="">
      <xdr:nvSpPr>
        <xdr:cNvPr id="27" name="Line 17">
          <a:extLst>
            <a:ext uri="{FF2B5EF4-FFF2-40B4-BE49-F238E27FC236}">
              <a16:creationId xmlns:a16="http://schemas.microsoft.com/office/drawing/2014/main" id="{00000000-0008-0000-0900-00001B000000}"/>
            </a:ext>
          </a:extLst>
        </xdr:cNvPr>
        <xdr:cNvSpPr>
          <a:spLocks noChangeShapeType="1"/>
        </xdr:cNvSpPr>
      </xdr:nvSpPr>
      <xdr:spPr bwMode="auto">
        <a:xfrm>
          <a:off x="6341774" y="6087210"/>
          <a:ext cx="607800" cy="0"/>
        </a:xfrm>
        <a:prstGeom prst="line">
          <a:avLst/>
        </a:prstGeom>
        <a:noFill/>
        <a:ln w="38100">
          <a:solidFill>
            <a:srgbClr val="000000"/>
          </a:solidFill>
          <a:round/>
          <a:headEnd/>
          <a:tailEnd/>
        </a:ln>
      </xdr:spPr>
    </xdr:sp>
    <xdr:clientData/>
  </xdr:twoCellAnchor>
  <xdr:oneCellAnchor>
    <xdr:from>
      <xdr:col>30</xdr:col>
      <xdr:colOff>146317</xdr:colOff>
      <xdr:row>42</xdr:row>
      <xdr:rowOff>19326</xdr:rowOff>
    </xdr:from>
    <xdr:ext cx="249606" cy="248759"/>
    <xdr:sp macro="" textlink="">
      <xdr:nvSpPr>
        <xdr:cNvPr id="28" name="フローチャート : 判断 44">
          <a:extLst>
            <a:ext uri="{FF2B5EF4-FFF2-40B4-BE49-F238E27FC236}">
              <a16:creationId xmlns:a16="http://schemas.microsoft.com/office/drawing/2014/main" id="{00000000-0008-0000-0900-00001C000000}"/>
            </a:ext>
          </a:extLst>
        </xdr:cNvPr>
        <xdr:cNvSpPr/>
      </xdr:nvSpPr>
      <xdr:spPr bwMode="auto">
        <a:xfrm>
          <a:off x="6829057" y="5818146"/>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5 </a:t>
          </a:r>
        </a:p>
      </xdr:txBody>
    </xdr:sp>
    <xdr:clientData/>
  </xdr:oneCellAnchor>
  <xdr:oneCellAnchor>
    <xdr:from>
      <xdr:col>32</xdr:col>
      <xdr:colOff>75988</xdr:colOff>
      <xdr:row>42</xdr:row>
      <xdr:rowOff>71514</xdr:rowOff>
    </xdr:from>
    <xdr:ext cx="139526" cy="170303"/>
    <xdr:sp macro="" textlink="">
      <xdr:nvSpPr>
        <xdr:cNvPr id="29" name="Text Box 8">
          <a:extLst>
            <a:ext uri="{FF2B5EF4-FFF2-40B4-BE49-F238E27FC236}">
              <a16:creationId xmlns:a16="http://schemas.microsoft.com/office/drawing/2014/main" id="{00000000-0008-0000-0900-00001D000000}"/>
            </a:ext>
          </a:extLst>
        </xdr:cNvPr>
        <xdr:cNvSpPr txBox="1">
          <a:spLocks noChangeArrowheads="1"/>
        </xdr:cNvSpPr>
      </xdr:nvSpPr>
      <xdr:spPr bwMode="auto">
        <a:xfrm>
          <a:off x="7063528" y="5870334"/>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19</a:t>
          </a:r>
        </a:p>
      </xdr:txBody>
    </xdr:sp>
    <xdr:clientData/>
  </xdr:oneCellAnchor>
  <xdr:oneCellAnchor>
    <xdr:from>
      <xdr:col>26</xdr:col>
      <xdr:colOff>152853</xdr:colOff>
      <xdr:row>42</xdr:row>
      <xdr:rowOff>19050</xdr:rowOff>
    </xdr:from>
    <xdr:ext cx="247650" cy="248759"/>
    <xdr:sp macro="" textlink="">
      <xdr:nvSpPr>
        <xdr:cNvPr id="30" name="フローチャート : 判断 46">
          <a:extLst>
            <a:ext uri="{FF2B5EF4-FFF2-40B4-BE49-F238E27FC236}">
              <a16:creationId xmlns:a16="http://schemas.microsoft.com/office/drawing/2014/main" id="{00000000-0008-0000-0900-00001E000000}"/>
            </a:ext>
          </a:extLst>
        </xdr:cNvPr>
        <xdr:cNvSpPr/>
      </xdr:nvSpPr>
      <xdr:spPr bwMode="auto">
        <a:xfrm>
          <a:off x="6225993" y="5817870"/>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28</a:t>
          </a:r>
        </a:p>
      </xdr:txBody>
    </xdr:sp>
    <xdr:clientData/>
  </xdr:oneCellAnchor>
  <xdr:oneCellAnchor>
    <xdr:from>
      <xdr:col>27</xdr:col>
      <xdr:colOff>81307</xdr:colOff>
      <xdr:row>44</xdr:row>
      <xdr:rowOff>57426</xdr:rowOff>
    </xdr:from>
    <xdr:ext cx="145682" cy="125227"/>
    <xdr:sp macro="" textlink="">
      <xdr:nvSpPr>
        <xdr:cNvPr id="31" name="正方形/長方形 30">
          <a:extLst>
            <a:ext uri="{FF2B5EF4-FFF2-40B4-BE49-F238E27FC236}">
              <a16:creationId xmlns:a16="http://schemas.microsoft.com/office/drawing/2014/main" id="{00000000-0008-0000-0900-00001F000000}"/>
            </a:ext>
          </a:extLst>
        </xdr:cNvPr>
        <xdr:cNvSpPr/>
      </xdr:nvSpPr>
      <xdr:spPr bwMode="auto">
        <a:xfrm>
          <a:off x="6306847" y="6130566"/>
          <a:ext cx="145682"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29 </a:t>
          </a:r>
          <a:endParaRPr kumimoji="1" lang="ja-JP" altLang="en-US" sz="800">
            <a:solidFill>
              <a:srgbClr val="FF0000"/>
            </a:solidFill>
          </a:endParaRPr>
        </a:p>
      </xdr:txBody>
    </xdr:sp>
    <xdr:clientData/>
  </xdr:oneCellAnchor>
  <xdr:oneCellAnchor>
    <xdr:from>
      <xdr:col>30</xdr:col>
      <xdr:colOff>39024</xdr:colOff>
      <xdr:row>44</xdr:row>
      <xdr:rowOff>56184</xdr:rowOff>
    </xdr:from>
    <xdr:ext cx="145682" cy="125227"/>
    <xdr:sp macro="" textlink="">
      <xdr:nvSpPr>
        <xdr:cNvPr id="32" name="正方形/長方形 31">
          <a:extLst>
            <a:ext uri="{FF2B5EF4-FFF2-40B4-BE49-F238E27FC236}">
              <a16:creationId xmlns:a16="http://schemas.microsoft.com/office/drawing/2014/main" id="{00000000-0008-0000-0900-000020000000}"/>
            </a:ext>
          </a:extLst>
        </xdr:cNvPr>
        <xdr:cNvSpPr/>
      </xdr:nvSpPr>
      <xdr:spPr bwMode="auto">
        <a:xfrm>
          <a:off x="6721764" y="6129324"/>
          <a:ext cx="145682"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27</a:t>
          </a:r>
          <a:r>
            <a:rPr kumimoji="1" lang="ja-JP" altLang="en-US" sz="800">
              <a:solidFill>
                <a:srgbClr val="FF0000"/>
              </a:solidFill>
            </a:rPr>
            <a:t> </a:t>
          </a:r>
        </a:p>
      </xdr:txBody>
    </xdr:sp>
    <xdr:clientData/>
  </xdr:oneCellAnchor>
  <xdr:oneCellAnchor>
    <xdr:from>
      <xdr:col>21</xdr:col>
      <xdr:colOff>22430</xdr:colOff>
      <xdr:row>42</xdr:row>
      <xdr:rowOff>66675</xdr:rowOff>
    </xdr:from>
    <xdr:ext cx="139526" cy="170303"/>
    <xdr:sp macro="" textlink="">
      <xdr:nvSpPr>
        <xdr:cNvPr id="33" name="Text Box 68">
          <a:extLst>
            <a:ext uri="{FF2B5EF4-FFF2-40B4-BE49-F238E27FC236}">
              <a16:creationId xmlns:a16="http://schemas.microsoft.com/office/drawing/2014/main" id="{00000000-0008-0000-0900-000021000000}"/>
            </a:ext>
          </a:extLst>
        </xdr:cNvPr>
        <xdr:cNvSpPr txBox="1">
          <a:spLocks noChangeArrowheads="1"/>
        </xdr:cNvSpPr>
      </xdr:nvSpPr>
      <xdr:spPr bwMode="auto">
        <a:xfrm>
          <a:off x="5333570" y="586549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28</a:t>
          </a:r>
        </a:p>
      </xdr:txBody>
    </xdr:sp>
    <xdr:clientData/>
  </xdr:oneCellAnchor>
  <xdr:oneCellAnchor>
    <xdr:from>
      <xdr:col>20</xdr:col>
      <xdr:colOff>22430</xdr:colOff>
      <xdr:row>42</xdr:row>
      <xdr:rowOff>66675</xdr:rowOff>
    </xdr:from>
    <xdr:ext cx="139526" cy="170303"/>
    <xdr:sp macro="" textlink="">
      <xdr:nvSpPr>
        <xdr:cNvPr id="34" name="Text Box 68">
          <a:extLst>
            <a:ext uri="{FF2B5EF4-FFF2-40B4-BE49-F238E27FC236}">
              <a16:creationId xmlns:a16="http://schemas.microsoft.com/office/drawing/2014/main" id="{00000000-0008-0000-0900-000022000000}"/>
            </a:ext>
          </a:extLst>
        </xdr:cNvPr>
        <xdr:cNvSpPr txBox="1">
          <a:spLocks noChangeArrowheads="1"/>
        </xdr:cNvSpPr>
      </xdr:nvSpPr>
      <xdr:spPr bwMode="auto">
        <a:xfrm>
          <a:off x="5181170" y="586549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21</a:t>
          </a:r>
        </a:p>
      </xdr:txBody>
    </xdr:sp>
    <xdr:clientData/>
  </xdr:oneCellAnchor>
  <xdr:oneCellAnchor>
    <xdr:from>
      <xdr:col>16</xdr:col>
      <xdr:colOff>114300</xdr:colOff>
      <xdr:row>44</xdr:row>
      <xdr:rowOff>74394</xdr:rowOff>
    </xdr:from>
    <xdr:ext cx="172355" cy="136961"/>
    <xdr:sp macro="" textlink="">
      <xdr:nvSpPr>
        <xdr:cNvPr id="35" name="Text Box 95">
          <a:extLst>
            <a:ext uri="{FF2B5EF4-FFF2-40B4-BE49-F238E27FC236}">
              <a16:creationId xmlns:a16="http://schemas.microsoft.com/office/drawing/2014/main" id="{00000000-0008-0000-0900-000023000000}"/>
            </a:ext>
          </a:extLst>
        </xdr:cNvPr>
        <xdr:cNvSpPr txBox="1">
          <a:spLocks noChangeArrowheads="1"/>
        </xdr:cNvSpPr>
      </xdr:nvSpPr>
      <xdr:spPr bwMode="auto">
        <a:xfrm>
          <a:off x="4663440" y="6147534"/>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21</xdr:col>
      <xdr:colOff>25323</xdr:colOff>
      <xdr:row>44</xdr:row>
      <xdr:rowOff>80097</xdr:rowOff>
    </xdr:from>
    <xdr:ext cx="172355" cy="136961"/>
    <xdr:sp macro="" textlink="">
      <xdr:nvSpPr>
        <xdr:cNvPr id="36" name="Text Box 96">
          <a:extLst>
            <a:ext uri="{FF2B5EF4-FFF2-40B4-BE49-F238E27FC236}">
              <a16:creationId xmlns:a16="http://schemas.microsoft.com/office/drawing/2014/main" id="{00000000-0008-0000-0900-000024000000}"/>
            </a:ext>
          </a:extLst>
        </xdr:cNvPr>
        <xdr:cNvSpPr txBox="1">
          <a:spLocks noChangeArrowheads="1"/>
        </xdr:cNvSpPr>
      </xdr:nvSpPr>
      <xdr:spPr bwMode="auto">
        <a:xfrm>
          <a:off x="5336463" y="6153237"/>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19</xdr:col>
      <xdr:colOff>148639</xdr:colOff>
      <xdr:row>44</xdr:row>
      <xdr:rowOff>79978</xdr:rowOff>
    </xdr:from>
    <xdr:ext cx="172355" cy="136961"/>
    <xdr:sp macro="" textlink="">
      <xdr:nvSpPr>
        <xdr:cNvPr id="37" name="Text Box 96">
          <a:extLst>
            <a:ext uri="{FF2B5EF4-FFF2-40B4-BE49-F238E27FC236}">
              <a16:creationId xmlns:a16="http://schemas.microsoft.com/office/drawing/2014/main" id="{00000000-0008-0000-0900-000025000000}"/>
            </a:ext>
          </a:extLst>
        </xdr:cNvPr>
        <xdr:cNvSpPr txBox="1">
          <a:spLocks noChangeArrowheads="1"/>
        </xdr:cNvSpPr>
      </xdr:nvSpPr>
      <xdr:spPr bwMode="auto">
        <a:xfrm>
          <a:off x="5154979" y="615311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twoCellAnchor>
    <xdr:from>
      <xdr:col>10</xdr:col>
      <xdr:colOff>71923</xdr:colOff>
      <xdr:row>40</xdr:row>
      <xdr:rowOff>14783</xdr:rowOff>
    </xdr:from>
    <xdr:to>
      <xdr:col>18</xdr:col>
      <xdr:colOff>42923</xdr:colOff>
      <xdr:row>40</xdr:row>
      <xdr:rowOff>14783</xdr:rowOff>
    </xdr:to>
    <xdr:sp macro="" textlink="">
      <xdr:nvSpPr>
        <xdr:cNvPr id="38" name="Line 73">
          <a:extLst>
            <a:ext uri="{FF2B5EF4-FFF2-40B4-BE49-F238E27FC236}">
              <a16:creationId xmlns:a16="http://schemas.microsoft.com/office/drawing/2014/main" id="{00000000-0008-0000-0900-000026000000}"/>
            </a:ext>
          </a:extLst>
        </xdr:cNvPr>
        <xdr:cNvSpPr>
          <a:spLocks noChangeShapeType="1"/>
        </xdr:cNvSpPr>
      </xdr:nvSpPr>
      <xdr:spPr bwMode="auto">
        <a:xfrm flipH="1">
          <a:off x="3706663" y="5539283"/>
          <a:ext cx="1190200" cy="0"/>
        </a:xfrm>
        <a:prstGeom prst="line">
          <a:avLst/>
        </a:prstGeom>
        <a:noFill/>
        <a:ln w="25400">
          <a:solidFill>
            <a:srgbClr val="00B0F0"/>
          </a:solidFill>
          <a:prstDash val="sysDot"/>
          <a:round/>
          <a:headEnd/>
          <a:tailEnd/>
        </a:ln>
      </xdr:spPr>
    </xdr:sp>
    <xdr:clientData/>
  </xdr:twoCellAnchor>
  <xdr:oneCellAnchor>
    <xdr:from>
      <xdr:col>17</xdr:col>
      <xdr:colOff>146318</xdr:colOff>
      <xdr:row>38</xdr:row>
      <xdr:rowOff>79805</xdr:rowOff>
    </xdr:from>
    <xdr:ext cx="139526" cy="170303"/>
    <xdr:sp macro="" textlink="">
      <xdr:nvSpPr>
        <xdr:cNvPr id="39" name="Text Box 18">
          <a:extLst>
            <a:ext uri="{FF2B5EF4-FFF2-40B4-BE49-F238E27FC236}">
              <a16:creationId xmlns:a16="http://schemas.microsoft.com/office/drawing/2014/main" id="{00000000-0008-0000-0900-000027000000}"/>
            </a:ext>
          </a:extLst>
        </xdr:cNvPr>
        <xdr:cNvSpPr txBox="1">
          <a:spLocks noChangeArrowheads="1"/>
        </xdr:cNvSpPr>
      </xdr:nvSpPr>
      <xdr:spPr bwMode="auto">
        <a:xfrm>
          <a:off x="4847858" y="5329985"/>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22</a:t>
          </a:r>
        </a:p>
      </xdr:txBody>
    </xdr:sp>
    <xdr:clientData/>
  </xdr:oneCellAnchor>
  <xdr:twoCellAnchor>
    <xdr:from>
      <xdr:col>18</xdr:col>
      <xdr:colOff>52552</xdr:colOff>
      <xdr:row>40</xdr:row>
      <xdr:rowOff>17222</xdr:rowOff>
    </xdr:from>
    <xdr:to>
      <xdr:col>25</xdr:col>
      <xdr:colOff>172279</xdr:colOff>
      <xdr:row>40</xdr:row>
      <xdr:rowOff>17222</xdr:rowOff>
    </xdr:to>
    <xdr:cxnSp macro="">
      <xdr:nvCxnSpPr>
        <xdr:cNvPr id="40" name="直線コネクタ 138">
          <a:extLst>
            <a:ext uri="{FF2B5EF4-FFF2-40B4-BE49-F238E27FC236}">
              <a16:creationId xmlns:a16="http://schemas.microsoft.com/office/drawing/2014/main" id="{00000000-0008-0000-0900-000028000000}"/>
            </a:ext>
          </a:extLst>
        </xdr:cNvPr>
        <xdr:cNvCxnSpPr>
          <a:cxnSpLocks noChangeShapeType="1"/>
        </xdr:cNvCxnSpPr>
      </xdr:nvCxnSpPr>
      <xdr:spPr bwMode="auto">
        <a:xfrm flipV="1">
          <a:off x="4906492" y="5541722"/>
          <a:ext cx="1163667" cy="0"/>
        </a:xfrm>
        <a:prstGeom prst="line">
          <a:avLst/>
        </a:prstGeom>
        <a:noFill/>
        <a:ln w="31750" algn="ctr">
          <a:solidFill>
            <a:srgbClr val="FF0000"/>
          </a:solidFill>
          <a:prstDash val="solid"/>
          <a:round/>
          <a:headEnd/>
          <a:tailEnd/>
        </a:ln>
      </xdr:spPr>
    </xdr:cxnSp>
    <xdr:clientData/>
  </xdr:twoCellAnchor>
  <xdr:twoCellAnchor>
    <xdr:from>
      <xdr:col>20</xdr:col>
      <xdr:colOff>169265</xdr:colOff>
      <xdr:row>40</xdr:row>
      <xdr:rowOff>15657</xdr:rowOff>
    </xdr:from>
    <xdr:to>
      <xdr:col>24</xdr:col>
      <xdr:colOff>118765</xdr:colOff>
      <xdr:row>40</xdr:row>
      <xdr:rowOff>15657</xdr:rowOff>
    </xdr:to>
    <xdr:sp macro="" textlink="">
      <xdr:nvSpPr>
        <xdr:cNvPr id="41" name="Line 17">
          <a:extLst>
            <a:ext uri="{FF2B5EF4-FFF2-40B4-BE49-F238E27FC236}">
              <a16:creationId xmlns:a16="http://schemas.microsoft.com/office/drawing/2014/main" id="{00000000-0008-0000-0900-000029000000}"/>
            </a:ext>
          </a:extLst>
        </xdr:cNvPr>
        <xdr:cNvSpPr>
          <a:spLocks noChangeShapeType="1"/>
        </xdr:cNvSpPr>
      </xdr:nvSpPr>
      <xdr:spPr bwMode="auto">
        <a:xfrm>
          <a:off x="5312765" y="5540157"/>
          <a:ext cx="574340" cy="0"/>
        </a:xfrm>
        <a:prstGeom prst="line">
          <a:avLst/>
        </a:prstGeom>
        <a:noFill/>
        <a:ln w="38100">
          <a:solidFill>
            <a:srgbClr val="000000"/>
          </a:solidFill>
          <a:round/>
          <a:headEnd/>
          <a:tailEnd/>
        </a:ln>
      </xdr:spPr>
    </xdr:sp>
    <xdr:clientData/>
  </xdr:twoCellAnchor>
  <xdr:oneCellAnchor>
    <xdr:from>
      <xdr:col>23</xdr:col>
      <xdr:colOff>159513</xdr:colOff>
      <xdr:row>38</xdr:row>
      <xdr:rowOff>27985</xdr:rowOff>
    </xdr:from>
    <xdr:ext cx="249606" cy="248759"/>
    <xdr:sp macro="" textlink="">
      <xdr:nvSpPr>
        <xdr:cNvPr id="42" name="フローチャート : 判断 58">
          <a:extLst>
            <a:ext uri="{FF2B5EF4-FFF2-40B4-BE49-F238E27FC236}">
              <a16:creationId xmlns:a16="http://schemas.microsoft.com/office/drawing/2014/main" id="{00000000-0008-0000-0900-00002A000000}"/>
            </a:ext>
          </a:extLst>
        </xdr:cNvPr>
        <xdr:cNvSpPr/>
      </xdr:nvSpPr>
      <xdr:spPr bwMode="auto">
        <a:xfrm>
          <a:off x="5767833" y="5278165"/>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26 </a:t>
          </a:r>
        </a:p>
      </xdr:txBody>
    </xdr:sp>
    <xdr:clientData/>
  </xdr:oneCellAnchor>
  <xdr:oneCellAnchor>
    <xdr:from>
      <xdr:col>25</xdr:col>
      <xdr:colOff>98563</xdr:colOff>
      <xdr:row>38</xdr:row>
      <xdr:rowOff>71514</xdr:rowOff>
    </xdr:from>
    <xdr:ext cx="139526" cy="170303"/>
    <xdr:sp macro="" textlink="">
      <xdr:nvSpPr>
        <xdr:cNvPr id="43" name="Text Box 8">
          <a:extLst>
            <a:ext uri="{FF2B5EF4-FFF2-40B4-BE49-F238E27FC236}">
              <a16:creationId xmlns:a16="http://schemas.microsoft.com/office/drawing/2014/main" id="{00000000-0008-0000-0900-00002B000000}"/>
            </a:ext>
          </a:extLst>
        </xdr:cNvPr>
        <xdr:cNvSpPr txBox="1">
          <a:spLocks noChangeArrowheads="1"/>
        </xdr:cNvSpPr>
      </xdr:nvSpPr>
      <xdr:spPr bwMode="auto">
        <a:xfrm>
          <a:off x="6019303" y="5321694"/>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oneCellAnchor>
  <xdr:oneCellAnchor>
    <xdr:from>
      <xdr:col>20</xdr:col>
      <xdr:colOff>41651</xdr:colOff>
      <xdr:row>38</xdr:row>
      <xdr:rowOff>27709</xdr:rowOff>
    </xdr:from>
    <xdr:ext cx="247650" cy="248759"/>
    <xdr:sp macro="" textlink="">
      <xdr:nvSpPr>
        <xdr:cNvPr id="44" name="フローチャート : 判断 60">
          <a:extLst>
            <a:ext uri="{FF2B5EF4-FFF2-40B4-BE49-F238E27FC236}">
              <a16:creationId xmlns:a16="http://schemas.microsoft.com/office/drawing/2014/main" id="{00000000-0008-0000-0900-00002C000000}"/>
            </a:ext>
          </a:extLst>
        </xdr:cNvPr>
        <xdr:cNvSpPr/>
      </xdr:nvSpPr>
      <xdr:spPr bwMode="auto">
        <a:xfrm>
          <a:off x="5200391" y="5277889"/>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20</a:t>
          </a:r>
        </a:p>
      </xdr:txBody>
    </xdr:sp>
    <xdr:clientData/>
  </xdr:oneCellAnchor>
  <xdr:oneCellAnchor>
    <xdr:from>
      <xdr:col>20</xdr:col>
      <xdr:colOff>123223</xdr:colOff>
      <xdr:row>40</xdr:row>
      <xdr:rowOff>57426</xdr:rowOff>
    </xdr:from>
    <xdr:ext cx="145682" cy="125227"/>
    <xdr:sp macro="" textlink="">
      <xdr:nvSpPr>
        <xdr:cNvPr id="45" name="正方形/長方形 44">
          <a:extLst>
            <a:ext uri="{FF2B5EF4-FFF2-40B4-BE49-F238E27FC236}">
              <a16:creationId xmlns:a16="http://schemas.microsoft.com/office/drawing/2014/main" id="{00000000-0008-0000-0900-00002D000000}"/>
            </a:ext>
          </a:extLst>
        </xdr:cNvPr>
        <xdr:cNvSpPr/>
      </xdr:nvSpPr>
      <xdr:spPr bwMode="auto">
        <a:xfrm>
          <a:off x="5281963" y="5581926"/>
          <a:ext cx="145682"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21 </a:t>
          </a:r>
          <a:endParaRPr kumimoji="1" lang="ja-JP" altLang="en-US" sz="800">
            <a:solidFill>
              <a:srgbClr val="FF0000"/>
            </a:solidFill>
          </a:endParaRPr>
        </a:p>
      </xdr:txBody>
    </xdr:sp>
    <xdr:clientData/>
  </xdr:oneCellAnchor>
  <xdr:oneCellAnchor>
    <xdr:from>
      <xdr:col>23</xdr:col>
      <xdr:colOff>40584</xdr:colOff>
      <xdr:row>40</xdr:row>
      <xdr:rowOff>56184</xdr:rowOff>
    </xdr:from>
    <xdr:ext cx="122470" cy="125227"/>
    <xdr:sp macro="" textlink="">
      <xdr:nvSpPr>
        <xdr:cNvPr id="46" name="正方形/長方形 45">
          <a:extLst>
            <a:ext uri="{FF2B5EF4-FFF2-40B4-BE49-F238E27FC236}">
              <a16:creationId xmlns:a16="http://schemas.microsoft.com/office/drawing/2014/main" id="{00000000-0008-0000-0900-00002E000000}"/>
            </a:ext>
          </a:extLst>
        </xdr:cNvPr>
        <xdr:cNvSpPr/>
      </xdr:nvSpPr>
      <xdr:spPr bwMode="auto">
        <a:xfrm>
          <a:off x="5656524" y="5580684"/>
          <a:ext cx="122470"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17</a:t>
          </a:r>
          <a:endParaRPr kumimoji="1" lang="ja-JP" altLang="en-US" sz="800">
            <a:solidFill>
              <a:srgbClr val="FF0000"/>
            </a:solidFill>
          </a:endParaRPr>
        </a:p>
      </xdr:txBody>
    </xdr:sp>
    <xdr:clientData/>
  </xdr:oneCellAnchor>
  <xdr:oneCellAnchor>
    <xdr:from>
      <xdr:col>15</xdr:col>
      <xdr:colOff>19308</xdr:colOff>
      <xdr:row>38</xdr:row>
      <xdr:rowOff>66675</xdr:rowOff>
    </xdr:from>
    <xdr:ext cx="139526" cy="170303"/>
    <xdr:sp macro="" textlink="">
      <xdr:nvSpPr>
        <xdr:cNvPr id="47" name="Text Box 68">
          <a:extLst>
            <a:ext uri="{FF2B5EF4-FFF2-40B4-BE49-F238E27FC236}">
              <a16:creationId xmlns:a16="http://schemas.microsoft.com/office/drawing/2014/main" id="{00000000-0008-0000-0900-00002F000000}"/>
            </a:ext>
          </a:extLst>
        </xdr:cNvPr>
        <xdr:cNvSpPr txBox="1">
          <a:spLocks noChangeArrowheads="1"/>
        </xdr:cNvSpPr>
      </xdr:nvSpPr>
      <xdr:spPr bwMode="auto">
        <a:xfrm>
          <a:off x="4416048" y="531685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24</a:t>
          </a:r>
        </a:p>
      </xdr:txBody>
    </xdr:sp>
    <xdr:clientData/>
  </xdr:oneCellAnchor>
  <xdr:oneCellAnchor>
    <xdr:from>
      <xdr:col>14</xdr:col>
      <xdr:colOff>14548</xdr:colOff>
      <xdr:row>38</xdr:row>
      <xdr:rowOff>66675</xdr:rowOff>
    </xdr:from>
    <xdr:ext cx="139526" cy="170303"/>
    <xdr:sp macro="" textlink="">
      <xdr:nvSpPr>
        <xdr:cNvPr id="48" name="Text Box 68">
          <a:extLst>
            <a:ext uri="{FF2B5EF4-FFF2-40B4-BE49-F238E27FC236}">
              <a16:creationId xmlns:a16="http://schemas.microsoft.com/office/drawing/2014/main" id="{00000000-0008-0000-0900-000030000000}"/>
            </a:ext>
          </a:extLst>
        </xdr:cNvPr>
        <xdr:cNvSpPr txBox="1">
          <a:spLocks noChangeArrowheads="1"/>
        </xdr:cNvSpPr>
      </xdr:nvSpPr>
      <xdr:spPr bwMode="auto">
        <a:xfrm>
          <a:off x="4258888" y="531685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17</a:t>
          </a:r>
        </a:p>
      </xdr:txBody>
    </xdr:sp>
    <xdr:clientData/>
  </xdr:oneCellAnchor>
  <xdr:oneCellAnchor>
    <xdr:from>
      <xdr:col>10</xdr:col>
      <xdr:colOff>27021</xdr:colOff>
      <xdr:row>40</xdr:row>
      <xdr:rowOff>74394</xdr:rowOff>
    </xdr:from>
    <xdr:ext cx="172355" cy="136961"/>
    <xdr:sp macro="" textlink="">
      <xdr:nvSpPr>
        <xdr:cNvPr id="49" name="Text Box 95">
          <a:extLst>
            <a:ext uri="{FF2B5EF4-FFF2-40B4-BE49-F238E27FC236}">
              <a16:creationId xmlns:a16="http://schemas.microsoft.com/office/drawing/2014/main" id="{00000000-0008-0000-0900-000031000000}"/>
            </a:ext>
          </a:extLst>
        </xdr:cNvPr>
        <xdr:cNvSpPr txBox="1">
          <a:spLocks noChangeArrowheads="1"/>
        </xdr:cNvSpPr>
      </xdr:nvSpPr>
      <xdr:spPr bwMode="auto">
        <a:xfrm>
          <a:off x="3661761" y="5598894"/>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15</xdr:col>
      <xdr:colOff>25378</xdr:colOff>
      <xdr:row>40</xdr:row>
      <xdr:rowOff>72159</xdr:rowOff>
    </xdr:from>
    <xdr:ext cx="172355" cy="136961"/>
    <xdr:sp macro="" textlink="">
      <xdr:nvSpPr>
        <xdr:cNvPr id="50" name="Text Box 96">
          <a:extLst>
            <a:ext uri="{FF2B5EF4-FFF2-40B4-BE49-F238E27FC236}">
              <a16:creationId xmlns:a16="http://schemas.microsoft.com/office/drawing/2014/main" id="{00000000-0008-0000-0900-000032000000}"/>
            </a:ext>
          </a:extLst>
        </xdr:cNvPr>
        <xdr:cNvSpPr txBox="1">
          <a:spLocks noChangeArrowheads="1"/>
        </xdr:cNvSpPr>
      </xdr:nvSpPr>
      <xdr:spPr bwMode="auto">
        <a:xfrm>
          <a:off x="4422118" y="5596659"/>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13</xdr:col>
      <xdr:colOff>150281</xdr:colOff>
      <xdr:row>40</xdr:row>
      <xdr:rowOff>79978</xdr:rowOff>
    </xdr:from>
    <xdr:ext cx="172355" cy="136961"/>
    <xdr:sp macro="" textlink="">
      <xdr:nvSpPr>
        <xdr:cNvPr id="51" name="Text Box 96">
          <a:extLst>
            <a:ext uri="{FF2B5EF4-FFF2-40B4-BE49-F238E27FC236}">
              <a16:creationId xmlns:a16="http://schemas.microsoft.com/office/drawing/2014/main" id="{00000000-0008-0000-0900-000033000000}"/>
            </a:ext>
          </a:extLst>
        </xdr:cNvPr>
        <xdr:cNvSpPr txBox="1">
          <a:spLocks noChangeArrowheads="1"/>
        </xdr:cNvSpPr>
      </xdr:nvSpPr>
      <xdr:spPr bwMode="auto">
        <a:xfrm>
          <a:off x="4242221" y="560447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twoCellAnchor>
    <xdr:from>
      <xdr:col>15</xdr:col>
      <xdr:colOff>57602</xdr:colOff>
      <xdr:row>47</xdr:row>
      <xdr:rowOff>138608</xdr:rowOff>
    </xdr:from>
    <xdr:to>
      <xdr:col>30</xdr:col>
      <xdr:colOff>41852</xdr:colOff>
      <xdr:row>47</xdr:row>
      <xdr:rowOff>138608</xdr:rowOff>
    </xdr:to>
    <xdr:sp macro="" textlink="">
      <xdr:nvSpPr>
        <xdr:cNvPr id="52" name="Line 73">
          <a:extLst>
            <a:ext uri="{FF2B5EF4-FFF2-40B4-BE49-F238E27FC236}">
              <a16:creationId xmlns:a16="http://schemas.microsoft.com/office/drawing/2014/main" id="{00000000-0008-0000-0900-000034000000}"/>
            </a:ext>
          </a:extLst>
        </xdr:cNvPr>
        <xdr:cNvSpPr>
          <a:spLocks noChangeShapeType="1"/>
        </xdr:cNvSpPr>
      </xdr:nvSpPr>
      <xdr:spPr bwMode="auto">
        <a:xfrm flipH="1">
          <a:off x="4454342" y="6623228"/>
          <a:ext cx="2270250" cy="0"/>
        </a:xfrm>
        <a:prstGeom prst="line">
          <a:avLst/>
        </a:prstGeom>
        <a:noFill/>
        <a:ln w="25400">
          <a:solidFill>
            <a:srgbClr val="00B0F0"/>
          </a:solidFill>
          <a:prstDash val="sysDot"/>
          <a:round/>
          <a:headEnd/>
          <a:tailEnd/>
        </a:ln>
      </xdr:spPr>
    </xdr:sp>
    <xdr:clientData/>
  </xdr:twoCellAnchor>
  <xdr:oneCellAnchor>
    <xdr:from>
      <xdr:col>25</xdr:col>
      <xdr:colOff>127215</xdr:colOff>
      <xdr:row>46</xdr:row>
      <xdr:rowOff>60755</xdr:rowOff>
    </xdr:from>
    <xdr:ext cx="139526" cy="170303"/>
    <xdr:sp macro="" textlink="">
      <xdr:nvSpPr>
        <xdr:cNvPr id="53" name="Text Box 18">
          <a:extLst>
            <a:ext uri="{FF2B5EF4-FFF2-40B4-BE49-F238E27FC236}">
              <a16:creationId xmlns:a16="http://schemas.microsoft.com/office/drawing/2014/main" id="{00000000-0008-0000-0900-000035000000}"/>
            </a:ext>
          </a:extLst>
        </xdr:cNvPr>
        <xdr:cNvSpPr txBox="1">
          <a:spLocks noChangeArrowheads="1"/>
        </xdr:cNvSpPr>
      </xdr:nvSpPr>
      <xdr:spPr bwMode="auto">
        <a:xfrm>
          <a:off x="6047955" y="6408215"/>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11</a:t>
          </a:r>
        </a:p>
      </xdr:txBody>
    </xdr:sp>
    <xdr:clientData/>
  </xdr:oneCellAnchor>
  <xdr:twoCellAnchor>
    <xdr:from>
      <xdr:col>26</xdr:col>
      <xdr:colOff>27100</xdr:colOff>
      <xdr:row>47</xdr:row>
      <xdr:rowOff>141047</xdr:rowOff>
    </xdr:from>
    <xdr:to>
      <xdr:col>39</xdr:col>
      <xdr:colOff>65125</xdr:colOff>
      <xdr:row>47</xdr:row>
      <xdr:rowOff>141047</xdr:rowOff>
    </xdr:to>
    <xdr:cxnSp macro="">
      <xdr:nvCxnSpPr>
        <xdr:cNvPr id="54" name="直線コネクタ 138">
          <a:extLst>
            <a:ext uri="{FF2B5EF4-FFF2-40B4-BE49-F238E27FC236}">
              <a16:creationId xmlns:a16="http://schemas.microsoft.com/office/drawing/2014/main" id="{00000000-0008-0000-0900-000036000000}"/>
            </a:ext>
          </a:extLst>
        </xdr:cNvPr>
        <xdr:cNvCxnSpPr>
          <a:cxnSpLocks noChangeShapeType="1"/>
        </xdr:cNvCxnSpPr>
      </xdr:nvCxnSpPr>
      <xdr:spPr bwMode="auto">
        <a:xfrm flipV="1">
          <a:off x="6100240" y="6618047"/>
          <a:ext cx="1889685" cy="0"/>
        </a:xfrm>
        <a:prstGeom prst="line">
          <a:avLst/>
        </a:prstGeom>
        <a:noFill/>
        <a:ln w="31750" algn="ctr">
          <a:solidFill>
            <a:srgbClr val="FF0000"/>
          </a:solidFill>
          <a:prstDash val="solid"/>
          <a:round/>
          <a:headEnd/>
          <a:tailEnd/>
        </a:ln>
      </xdr:spPr>
    </xdr:cxnSp>
    <xdr:clientData/>
  </xdr:twoCellAnchor>
  <xdr:twoCellAnchor>
    <xdr:from>
      <xdr:col>32</xdr:col>
      <xdr:colOff>33677</xdr:colOff>
      <xdr:row>47</xdr:row>
      <xdr:rowOff>139482</xdr:rowOff>
    </xdr:from>
    <xdr:to>
      <xdr:col>37</xdr:col>
      <xdr:colOff>131427</xdr:colOff>
      <xdr:row>47</xdr:row>
      <xdr:rowOff>139482</xdr:rowOff>
    </xdr:to>
    <xdr:sp macro="" textlink="">
      <xdr:nvSpPr>
        <xdr:cNvPr id="55" name="Line 17">
          <a:extLst>
            <a:ext uri="{FF2B5EF4-FFF2-40B4-BE49-F238E27FC236}">
              <a16:creationId xmlns:a16="http://schemas.microsoft.com/office/drawing/2014/main" id="{00000000-0008-0000-0900-000037000000}"/>
            </a:ext>
          </a:extLst>
        </xdr:cNvPr>
        <xdr:cNvSpPr>
          <a:spLocks noChangeShapeType="1"/>
        </xdr:cNvSpPr>
      </xdr:nvSpPr>
      <xdr:spPr bwMode="auto">
        <a:xfrm>
          <a:off x="7021217" y="6624102"/>
          <a:ext cx="730210" cy="0"/>
        </a:xfrm>
        <a:prstGeom prst="line">
          <a:avLst/>
        </a:prstGeom>
        <a:noFill/>
        <a:ln w="38100">
          <a:solidFill>
            <a:srgbClr val="000000"/>
          </a:solidFill>
          <a:round/>
          <a:headEnd/>
          <a:tailEnd/>
        </a:ln>
      </xdr:spPr>
    </xdr:sp>
    <xdr:clientData/>
  </xdr:twoCellAnchor>
  <xdr:oneCellAnchor>
    <xdr:from>
      <xdr:col>37</xdr:col>
      <xdr:colOff>6616</xdr:colOff>
      <xdr:row>46</xdr:row>
      <xdr:rowOff>9801</xdr:rowOff>
    </xdr:from>
    <xdr:ext cx="249606" cy="248759"/>
    <xdr:sp macro="" textlink="">
      <xdr:nvSpPr>
        <xdr:cNvPr id="56" name="フローチャート : 判断 72">
          <a:extLst>
            <a:ext uri="{FF2B5EF4-FFF2-40B4-BE49-F238E27FC236}">
              <a16:creationId xmlns:a16="http://schemas.microsoft.com/office/drawing/2014/main" id="{00000000-0008-0000-0900-000038000000}"/>
            </a:ext>
          </a:extLst>
        </xdr:cNvPr>
        <xdr:cNvSpPr/>
      </xdr:nvSpPr>
      <xdr:spPr bwMode="auto">
        <a:xfrm>
          <a:off x="7626616" y="6357261"/>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27 </a:t>
          </a:r>
        </a:p>
      </xdr:txBody>
    </xdr:sp>
    <xdr:clientData/>
  </xdr:oneCellAnchor>
  <xdr:oneCellAnchor>
    <xdr:from>
      <xdr:col>38</xdr:col>
      <xdr:colOff>142663</xdr:colOff>
      <xdr:row>46</xdr:row>
      <xdr:rowOff>52464</xdr:rowOff>
    </xdr:from>
    <xdr:ext cx="139526" cy="170303"/>
    <xdr:sp macro="" textlink="">
      <xdr:nvSpPr>
        <xdr:cNvPr id="57" name="Text Box 8">
          <a:extLst>
            <a:ext uri="{FF2B5EF4-FFF2-40B4-BE49-F238E27FC236}">
              <a16:creationId xmlns:a16="http://schemas.microsoft.com/office/drawing/2014/main" id="{00000000-0008-0000-0900-000039000000}"/>
            </a:ext>
          </a:extLst>
        </xdr:cNvPr>
        <xdr:cNvSpPr txBox="1">
          <a:spLocks noChangeArrowheads="1"/>
        </xdr:cNvSpPr>
      </xdr:nvSpPr>
      <xdr:spPr bwMode="auto">
        <a:xfrm>
          <a:off x="7915063" y="6399924"/>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oneCellAnchor>
  <xdr:oneCellAnchor>
    <xdr:from>
      <xdr:col>31</xdr:col>
      <xdr:colOff>67128</xdr:colOff>
      <xdr:row>46</xdr:row>
      <xdr:rowOff>9525</xdr:rowOff>
    </xdr:from>
    <xdr:ext cx="247650" cy="248759"/>
    <xdr:sp macro="" textlink="">
      <xdr:nvSpPr>
        <xdr:cNvPr id="58" name="フローチャート : 判断 74">
          <a:extLst>
            <a:ext uri="{FF2B5EF4-FFF2-40B4-BE49-F238E27FC236}">
              <a16:creationId xmlns:a16="http://schemas.microsoft.com/office/drawing/2014/main" id="{00000000-0008-0000-0900-00003A000000}"/>
            </a:ext>
          </a:extLst>
        </xdr:cNvPr>
        <xdr:cNvSpPr/>
      </xdr:nvSpPr>
      <xdr:spPr bwMode="auto">
        <a:xfrm>
          <a:off x="6902268" y="6356985"/>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11</a:t>
          </a:r>
        </a:p>
      </xdr:txBody>
    </xdr:sp>
    <xdr:clientData/>
  </xdr:oneCellAnchor>
  <xdr:oneCellAnchor>
    <xdr:from>
      <xdr:col>31</xdr:col>
      <xdr:colOff>167032</xdr:colOff>
      <xdr:row>48</xdr:row>
      <xdr:rowOff>38376</xdr:rowOff>
    </xdr:from>
    <xdr:ext cx="145682" cy="125227"/>
    <xdr:sp macro="" textlink="">
      <xdr:nvSpPr>
        <xdr:cNvPr id="59" name="正方形/長方形 58">
          <a:extLst>
            <a:ext uri="{FF2B5EF4-FFF2-40B4-BE49-F238E27FC236}">
              <a16:creationId xmlns:a16="http://schemas.microsoft.com/office/drawing/2014/main" id="{00000000-0008-0000-0900-00003B000000}"/>
            </a:ext>
          </a:extLst>
        </xdr:cNvPr>
        <xdr:cNvSpPr/>
      </xdr:nvSpPr>
      <xdr:spPr bwMode="auto">
        <a:xfrm>
          <a:off x="6986932" y="6660156"/>
          <a:ext cx="145682"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baseline="0">
              <a:solidFill>
                <a:srgbClr val="FF0000"/>
              </a:solidFill>
            </a:rPr>
            <a:t>12</a:t>
          </a:r>
          <a:r>
            <a:rPr kumimoji="1" lang="en-US" altLang="ja-JP" sz="800">
              <a:solidFill>
                <a:srgbClr val="FF0000"/>
              </a:solidFill>
            </a:rPr>
            <a:t> </a:t>
          </a:r>
          <a:endParaRPr kumimoji="1" lang="ja-JP" altLang="en-US" sz="800">
            <a:solidFill>
              <a:srgbClr val="FF0000"/>
            </a:solidFill>
          </a:endParaRPr>
        </a:p>
      </xdr:txBody>
    </xdr:sp>
    <xdr:clientData/>
  </xdr:oneCellAnchor>
  <xdr:oneCellAnchor>
    <xdr:from>
      <xdr:col>36</xdr:col>
      <xdr:colOff>19974</xdr:colOff>
      <xdr:row>48</xdr:row>
      <xdr:rowOff>37134</xdr:rowOff>
    </xdr:from>
    <xdr:ext cx="145682" cy="125227"/>
    <xdr:sp macro="" textlink="">
      <xdr:nvSpPr>
        <xdr:cNvPr id="60" name="正方形/長方形 59">
          <a:extLst>
            <a:ext uri="{FF2B5EF4-FFF2-40B4-BE49-F238E27FC236}">
              <a16:creationId xmlns:a16="http://schemas.microsoft.com/office/drawing/2014/main" id="{00000000-0008-0000-0900-00003C000000}"/>
            </a:ext>
          </a:extLst>
        </xdr:cNvPr>
        <xdr:cNvSpPr/>
      </xdr:nvSpPr>
      <xdr:spPr bwMode="auto">
        <a:xfrm>
          <a:off x="7487574" y="6658914"/>
          <a:ext cx="145682" cy="125227"/>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spAutoFit/>
        </a:bodyPr>
        <a:lstStyle/>
        <a:p>
          <a:pPr algn="ctr"/>
          <a:r>
            <a:rPr kumimoji="1" lang="en-US" altLang="ja-JP" sz="800">
              <a:solidFill>
                <a:srgbClr val="FF0000"/>
              </a:solidFill>
            </a:rPr>
            <a:t>16</a:t>
          </a:r>
          <a:r>
            <a:rPr kumimoji="1" lang="ja-JP" altLang="en-US" sz="800">
              <a:solidFill>
                <a:srgbClr val="FF0000"/>
              </a:solidFill>
            </a:rPr>
            <a:t> </a:t>
          </a:r>
        </a:p>
      </xdr:txBody>
    </xdr:sp>
    <xdr:clientData/>
  </xdr:oneCellAnchor>
  <xdr:oneCellAnchor>
    <xdr:from>
      <xdr:col>22</xdr:col>
      <xdr:colOff>127205</xdr:colOff>
      <xdr:row>46</xdr:row>
      <xdr:rowOff>56284</xdr:rowOff>
    </xdr:from>
    <xdr:ext cx="139526" cy="170303"/>
    <xdr:sp macro="" textlink="">
      <xdr:nvSpPr>
        <xdr:cNvPr id="61" name="Text Box 68">
          <a:extLst>
            <a:ext uri="{FF2B5EF4-FFF2-40B4-BE49-F238E27FC236}">
              <a16:creationId xmlns:a16="http://schemas.microsoft.com/office/drawing/2014/main" id="{00000000-0008-0000-0900-00003D000000}"/>
            </a:ext>
          </a:extLst>
        </xdr:cNvPr>
        <xdr:cNvSpPr txBox="1">
          <a:spLocks noChangeArrowheads="1"/>
        </xdr:cNvSpPr>
      </xdr:nvSpPr>
      <xdr:spPr bwMode="auto">
        <a:xfrm>
          <a:off x="5590745" y="6403744"/>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11</a:t>
          </a:r>
        </a:p>
      </xdr:txBody>
    </xdr:sp>
    <xdr:clientData/>
  </xdr:oneCellAnchor>
  <xdr:oneCellAnchor>
    <xdr:from>
      <xdr:col>19</xdr:col>
      <xdr:colOff>76653</xdr:colOff>
      <xdr:row>46</xdr:row>
      <xdr:rowOff>56284</xdr:rowOff>
    </xdr:from>
    <xdr:ext cx="88230" cy="170303"/>
    <xdr:sp macro="" textlink="">
      <xdr:nvSpPr>
        <xdr:cNvPr id="62" name="Text Box 68">
          <a:extLst>
            <a:ext uri="{FF2B5EF4-FFF2-40B4-BE49-F238E27FC236}">
              <a16:creationId xmlns:a16="http://schemas.microsoft.com/office/drawing/2014/main" id="{00000000-0008-0000-0900-00003E000000}"/>
            </a:ext>
          </a:extLst>
        </xdr:cNvPr>
        <xdr:cNvSpPr txBox="1">
          <a:spLocks noChangeArrowheads="1"/>
        </xdr:cNvSpPr>
      </xdr:nvSpPr>
      <xdr:spPr bwMode="auto">
        <a:xfrm>
          <a:off x="5082993" y="6403744"/>
          <a:ext cx="88230"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7</a:t>
          </a:r>
        </a:p>
      </xdr:txBody>
    </xdr:sp>
    <xdr:clientData/>
  </xdr:oneCellAnchor>
  <xdr:oneCellAnchor>
    <xdr:from>
      <xdr:col>14</xdr:col>
      <xdr:colOff>161925</xdr:colOff>
      <xdr:row>48</xdr:row>
      <xdr:rowOff>55344</xdr:rowOff>
    </xdr:from>
    <xdr:ext cx="172355" cy="136961"/>
    <xdr:sp macro="" textlink="">
      <xdr:nvSpPr>
        <xdr:cNvPr id="63" name="Text Box 95">
          <a:extLst>
            <a:ext uri="{FF2B5EF4-FFF2-40B4-BE49-F238E27FC236}">
              <a16:creationId xmlns:a16="http://schemas.microsoft.com/office/drawing/2014/main" id="{00000000-0008-0000-0900-00003F000000}"/>
            </a:ext>
          </a:extLst>
        </xdr:cNvPr>
        <xdr:cNvSpPr txBox="1">
          <a:spLocks noChangeArrowheads="1"/>
        </xdr:cNvSpPr>
      </xdr:nvSpPr>
      <xdr:spPr bwMode="auto">
        <a:xfrm>
          <a:off x="4398645" y="6677124"/>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22</xdr:col>
      <xdr:colOff>111048</xdr:colOff>
      <xdr:row>48</xdr:row>
      <xdr:rowOff>61047</xdr:rowOff>
    </xdr:from>
    <xdr:ext cx="172355" cy="136961"/>
    <xdr:sp macro="" textlink="">
      <xdr:nvSpPr>
        <xdr:cNvPr id="64" name="Text Box 96">
          <a:extLst>
            <a:ext uri="{FF2B5EF4-FFF2-40B4-BE49-F238E27FC236}">
              <a16:creationId xmlns:a16="http://schemas.microsoft.com/office/drawing/2014/main" id="{00000000-0008-0000-0900-000040000000}"/>
            </a:ext>
          </a:extLst>
        </xdr:cNvPr>
        <xdr:cNvSpPr txBox="1">
          <a:spLocks noChangeArrowheads="1"/>
        </xdr:cNvSpPr>
      </xdr:nvSpPr>
      <xdr:spPr bwMode="auto">
        <a:xfrm>
          <a:off x="5574588" y="6682827"/>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19</xdr:col>
      <xdr:colOff>15289</xdr:colOff>
      <xdr:row>48</xdr:row>
      <xdr:rowOff>60928</xdr:rowOff>
    </xdr:from>
    <xdr:ext cx="172355" cy="136961"/>
    <xdr:sp macro="" textlink="">
      <xdr:nvSpPr>
        <xdr:cNvPr id="65" name="Text Box 96">
          <a:extLst>
            <a:ext uri="{FF2B5EF4-FFF2-40B4-BE49-F238E27FC236}">
              <a16:creationId xmlns:a16="http://schemas.microsoft.com/office/drawing/2014/main" id="{00000000-0008-0000-0900-000041000000}"/>
            </a:ext>
          </a:extLst>
        </xdr:cNvPr>
        <xdr:cNvSpPr txBox="1">
          <a:spLocks noChangeArrowheads="1"/>
        </xdr:cNvSpPr>
      </xdr:nvSpPr>
      <xdr:spPr bwMode="auto">
        <a:xfrm>
          <a:off x="5021629" y="668270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oneCellAnchor>
    <xdr:from>
      <xdr:col>25</xdr:col>
      <xdr:colOff>111047</xdr:colOff>
      <xdr:row>48</xdr:row>
      <xdr:rowOff>61047</xdr:rowOff>
    </xdr:from>
    <xdr:ext cx="172355" cy="136961"/>
    <xdr:sp macro="" textlink="">
      <xdr:nvSpPr>
        <xdr:cNvPr id="66" name="Text Box 96">
          <a:extLst>
            <a:ext uri="{FF2B5EF4-FFF2-40B4-BE49-F238E27FC236}">
              <a16:creationId xmlns:a16="http://schemas.microsoft.com/office/drawing/2014/main" id="{00000000-0008-0000-0900-000042000000}"/>
            </a:ext>
          </a:extLst>
        </xdr:cNvPr>
        <xdr:cNvSpPr txBox="1">
          <a:spLocks noChangeArrowheads="1"/>
        </xdr:cNvSpPr>
      </xdr:nvSpPr>
      <xdr:spPr bwMode="auto">
        <a:xfrm>
          <a:off x="6031787" y="6682827"/>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oneCellAnchor>
    <xdr:from>
      <xdr:col>24</xdr:col>
      <xdr:colOff>34636</xdr:colOff>
      <xdr:row>44</xdr:row>
      <xdr:rowOff>69272</xdr:rowOff>
    </xdr:from>
    <xdr:ext cx="172355" cy="136961"/>
    <xdr:sp macro="" textlink="">
      <xdr:nvSpPr>
        <xdr:cNvPr id="67" name="Text Box 96">
          <a:extLst>
            <a:ext uri="{FF2B5EF4-FFF2-40B4-BE49-F238E27FC236}">
              <a16:creationId xmlns:a16="http://schemas.microsoft.com/office/drawing/2014/main" id="{00000000-0008-0000-0900-000043000000}"/>
            </a:ext>
          </a:extLst>
        </xdr:cNvPr>
        <xdr:cNvSpPr txBox="1">
          <a:spLocks noChangeArrowheads="1"/>
        </xdr:cNvSpPr>
      </xdr:nvSpPr>
      <xdr:spPr bwMode="auto">
        <a:xfrm>
          <a:off x="5802976" y="6142412"/>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oneCellAnchor>
    <xdr:from>
      <xdr:col>17</xdr:col>
      <xdr:colOff>115506</xdr:colOff>
      <xdr:row>40</xdr:row>
      <xdr:rowOff>69272</xdr:rowOff>
    </xdr:from>
    <xdr:ext cx="172355" cy="136961"/>
    <xdr:sp macro="" textlink="">
      <xdr:nvSpPr>
        <xdr:cNvPr id="68" name="Text Box 96">
          <a:extLst>
            <a:ext uri="{FF2B5EF4-FFF2-40B4-BE49-F238E27FC236}">
              <a16:creationId xmlns:a16="http://schemas.microsoft.com/office/drawing/2014/main" id="{00000000-0008-0000-0900-000044000000}"/>
            </a:ext>
          </a:extLst>
        </xdr:cNvPr>
        <xdr:cNvSpPr txBox="1">
          <a:spLocks noChangeArrowheads="1"/>
        </xdr:cNvSpPr>
      </xdr:nvSpPr>
      <xdr:spPr bwMode="auto">
        <a:xfrm>
          <a:off x="4817046" y="5593772"/>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oneCellAnchor>
    <xdr:from>
      <xdr:col>8</xdr:col>
      <xdr:colOff>71869</xdr:colOff>
      <xdr:row>32</xdr:row>
      <xdr:rowOff>69272</xdr:rowOff>
    </xdr:from>
    <xdr:ext cx="172355" cy="136961"/>
    <xdr:sp macro="" textlink="">
      <xdr:nvSpPr>
        <xdr:cNvPr id="69" name="Text Box 96">
          <a:extLst>
            <a:ext uri="{FF2B5EF4-FFF2-40B4-BE49-F238E27FC236}">
              <a16:creationId xmlns:a16="http://schemas.microsoft.com/office/drawing/2014/main" id="{00000000-0008-0000-0900-000045000000}"/>
            </a:ext>
          </a:extLst>
        </xdr:cNvPr>
        <xdr:cNvSpPr txBox="1">
          <a:spLocks noChangeArrowheads="1"/>
        </xdr:cNvSpPr>
      </xdr:nvSpPr>
      <xdr:spPr bwMode="auto">
        <a:xfrm>
          <a:off x="3401809" y="4496492"/>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twoCellAnchor>
    <xdr:from>
      <xdr:col>7</xdr:col>
      <xdr:colOff>3174</xdr:colOff>
      <xdr:row>7</xdr:row>
      <xdr:rowOff>22576</xdr:rowOff>
    </xdr:from>
    <xdr:to>
      <xdr:col>14</xdr:col>
      <xdr:colOff>73624</xdr:colOff>
      <xdr:row>7</xdr:row>
      <xdr:rowOff>22576</xdr:rowOff>
    </xdr:to>
    <xdr:sp macro="" textlink="">
      <xdr:nvSpPr>
        <xdr:cNvPr id="70" name="Line 73">
          <a:extLst>
            <a:ext uri="{FF2B5EF4-FFF2-40B4-BE49-F238E27FC236}">
              <a16:creationId xmlns:a16="http://schemas.microsoft.com/office/drawing/2014/main" id="{00000000-0008-0000-0900-000046000000}"/>
            </a:ext>
          </a:extLst>
        </xdr:cNvPr>
        <xdr:cNvSpPr>
          <a:spLocks noChangeShapeType="1"/>
        </xdr:cNvSpPr>
      </xdr:nvSpPr>
      <xdr:spPr bwMode="auto">
        <a:xfrm flipH="1">
          <a:off x="3180714" y="1096996"/>
          <a:ext cx="1137250" cy="0"/>
        </a:xfrm>
        <a:prstGeom prst="line">
          <a:avLst/>
        </a:prstGeom>
        <a:noFill/>
        <a:ln w="25400">
          <a:solidFill>
            <a:srgbClr val="00B0F0"/>
          </a:solidFill>
          <a:prstDash val="sysDot"/>
          <a:round/>
          <a:headEnd/>
          <a:tailEnd/>
        </a:ln>
      </xdr:spPr>
    </xdr:sp>
    <xdr:clientData/>
  </xdr:twoCellAnchor>
  <xdr:oneCellAnchor>
    <xdr:from>
      <xdr:col>13</xdr:col>
      <xdr:colOff>171269</xdr:colOff>
      <xdr:row>5</xdr:row>
      <xdr:rowOff>62197</xdr:rowOff>
    </xdr:from>
    <xdr:ext cx="139525" cy="170303"/>
    <xdr:sp macro="" textlink="">
      <xdr:nvSpPr>
        <xdr:cNvPr id="71" name="Text Box 18">
          <a:extLst>
            <a:ext uri="{FF2B5EF4-FFF2-40B4-BE49-F238E27FC236}">
              <a16:creationId xmlns:a16="http://schemas.microsoft.com/office/drawing/2014/main" id="{00000000-0008-0000-0900-000047000000}"/>
            </a:ext>
          </a:extLst>
        </xdr:cNvPr>
        <xdr:cNvSpPr txBox="1">
          <a:spLocks noChangeArrowheads="1"/>
        </xdr:cNvSpPr>
      </xdr:nvSpPr>
      <xdr:spPr bwMode="auto">
        <a:xfrm>
          <a:off x="4247969" y="862297"/>
          <a:ext cx="139525"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13</a:t>
          </a:r>
        </a:p>
      </xdr:txBody>
    </xdr:sp>
    <xdr:clientData/>
  </xdr:oneCellAnchor>
  <xdr:twoCellAnchor>
    <xdr:from>
      <xdr:col>14</xdr:col>
      <xdr:colOff>77503</xdr:colOff>
      <xdr:row>7</xdr:row>
      <xdr:rowOff>15490</xdr:rowOff>
    </xdr:from>
    <xdr:to>
      <xdr:col>26</xdr:col>
      <xdr:colOff>108103</xdr:colOff>
      <xdr:row>7</xdr:row>
      <xdr:rowOff>15490</xdr:rowOff>
    </xdr:to>
    <xdr:cxnSp macro="">
      <xdr:nvCxnSpPr>
        <xdr:cNvPr id="72" name="直線コネクタ 138">
          <a:extLst>
            <a:ext uri="{FF2B5EF4-FFF2-40B4-BE49-F238E27FC236}">
              <a16:creationId xmlns:a16="http://schemas.microsoft.com/office/drawing/2014/main" id="{00000000-0008-0000-0900-000048000000}"/>
            </a:ext>
          </a:extLst>
        </xdr:cNvPr>
        <xdr:cNvCxnSpPr>
          <a:cxnSpLocks noChangeShapeType="1"/>
        </xdr:cNvCxnSpPr>
      </xdr:nvCxnSpPr>
      <xdr:spPr bwMode="auto">
        <a:xfrm flipV="1">
          <a:off x="4321843" y="1089910"/>
          <a:ext cx="1859400" cy="0"/>
        </a:xfrm>
        <a:prstGeom prst="line">
          <a:avLst/>
        </a:prstGeom>
        <a:noFill/>
        <a:ln w="31750" algn="ctr">
          <a:solidFill>
            <a:srgbClr val="FF0000"/>
          </a:solidFill>
          <a:prstDash val="solid"/>
          <a:round/>
          <a:headEnd/>
          <a:tailEnd/>
        </a:ln>
      </xdr:spPr>
    </xdr:cxnSp>
    <xdr:clientData/>
  </xdr:twoCellAnchor>
  <xdr:twoCellAnchor>
    <xdr:from>
      <xdr:col>17</xdr:col>
      <xdr:colOff>130145</xdr:colOff>
      <xdr:row>7</xdr:row>
      <xdr:rowOff>20997</xdr:rowOff>
    </xdr:from>
    <xdr:to>
      <xdr:col>25</xdr:col>
      <xdr:colOff>78422</xdr:colOff>
      <xdr:row>7</xdr:row>
      <xdr:rowOff>20997</xdr:rowOff>
    </xdr:to>
    <xdr:sp macro="" textlink="">
      <xdr:nvSpPr>
        <xdr:cNvPr id="73" name="Line 17">
          <a:extLst>
            <a:ext uri="{FF2B5EF4-FFF2-40B4-BE49-F238E27FC236}">
              <a16:creationId xmlns:a16="http://schemas.microsoft.com/office/drawing/2014/main" id="{00000000-0008-0000-0900-000049000000}"/>
            </a:ext>
          </a:extLst>
        </xdr:cNvPr>
        <xdr:cNvSpPr>
          <a:spLocks noChangeShapeType="1"/>
        </xdr:cNvSpPr>
      </xdr:nvSpPr>
      <xdr:spPr bwMode="auto">
        <a:xfrm>
          <a:off x="4831685" y="1095417"/>
          <a:ext cx="1167477" cy="0"/>
        </a:xfrm>
        <a:prstGeom prst="line">
          <a:avLst/>
        </a:prstGeom>
        <a:noFill/>
        <a:ln w="38100">
          <a:solidFill>
            <a:srgbClr val="000000"/>
          </a:solidFill>
          <a:round/>
          <a:headEnd/>
          <a:tailEnd/>
        </a:ln>
      </xdr:spPr>
    </xdr:sp>
    <xdr:clientData/>
  </xdr:twoCellAnchor>
  <xdr:oneCellAnchor>
    <xdr:from>
      <xdr:col>24</xdr:col>
      <xdr:colOff>123753</xdr:colOff>
      <xdr:row>5</xdr:row>
      <xdr:rowOff>26253</xdr:rowOff>
    </xdr:from>
    <xdr:ext cx="249606" cy="248759"/>
    <xdr:sp macro="" textlink="">
      <xdr:nvSpPr>
        <xdr:cNvPr id="74" name="フローチャート : 判断 91">
          <a:extLst>
            <a:ext uri="{FF2B5EF4-FFF2-40B4-BE49-F238E27FC236}">
              <a16:creationId xmlns:a16="http://schemas.microsoft.com/office/drawing/2014/main" id="{00000000-0008-0000-0900-00004A000000}"/>
            </a:ext>
          </a:extLst>
        </xdr:cNvPr>
        <xdr:cNvSpPr/>
      </xdr:nvSpPr>
      <xdr:spPr bwMode="auto">
        <a:xfrm>
          <a:off x="5892093" y="826353"/>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3 </a:t>
          </a:r>
        </a:p>
      </xdr:txBody>
    </xdr:sp>
    <xdr:clientData/>
  </xdr:oneCellAnchor>
  <xdr:oneCellAnchor>
    <xdr:from>
      <xdr:col>26</xdr:col>
      <xdr:colOff>66015</xdr:colOff>
      <xdr:row>5</xdr:row>
      <xdr:rowOff>69782</xdr:rowOff>
    </xdr:from>
    <xdr:ext cx="139526" cy="170303"/>
    <xdr:sp macro="" textlink="">
      <xdr:nvSpPr>
        <xdr:cNvPr id="75" name="Text Box 8">
          <a:extLst>
            <a:ext uri="{FF2B5EF4-FFF2-40B4-BE49-F238E27FC236}">
              <a16:creationId xmlns:a16="http://schemas.microsoft.com/office/drawing/2014/main" id="{00000000-0008-0000-0900-00004B000000}"/>
            </a:ext>
          </a:extLst>
        </xdr:cNvPr>
        <xdr:cNvSpPr txBox="1">
          <a:spLocks noChangeArrowheads="1"/>
        </xdr:cNvSpPr>
      </xdr:nvSpPr>
      <xdr:spPr bwMode="auto">
        <a:xfrm>
          <a:off x="6139155" y="869882"/>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17</a:t>
          </a:r>
        </a:p>
      </xdr:txBody>
    </xdr:sp>
    <xdr:clientData/>
  </xdr:oneCellAnchor>
  <xdr:oneCellAnchor>
    <xdr:from>
      <xdr:col>17</xdr:col>
      <xdr:colOff>7293</xdr:colOff>
      <xdr:row>5</xdr:row>
      <xdr:rowOff>36368</xdr:rowOff>
    </xdr:from>
    <xdr:ext cx="247650" cy="248759"/>
    <xdr:sp macro="" textlink="">
      <xdr:nvSpPr>
        <xdr:cNvPr id="76" name="フローチャート : 判断 93">
          <a:extLst>
            <a:ext uri="{FF2B5EF4-FFF2-40B4-BE49-F238E27FC236}">
              <a16:creationId xmlns:a16="http://schemas.microsoft.com/office/drawing/2014/main" id="{00000000-0008-0000-0900-00004C000000}"/>
            </a:ext>
          </a:extLst>
        </xdr:cNvPr>
        <xdr:cNvSpPr/>
      </xdr:nvSpPr>
      <xdr:spPr bwMode="auto">
        <a:xfrm>
          <a:off x="4708833" y="836468"/>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18 </a:t>
          </a:r>
        </a:p>
      </xdr:txBody>
    </xdr:sp>
    <xdr:clientData/>
  </xdr:oneCellAnchor>
  <xdr:oneCellAnchor>
    <xdr:from>
      <xdr:col>13</xdr:col>
      <xdr:colOff>162413</xdr:colOff>
      <xdr:row>7</xdr:row>
      <xdr:rowOff>79570</xdr:rowOff>
    </xdr:from>
    <xdr:ext cx="172355" cy="110932"/>
    <xdr:sp macro="" textlink="">
      <xdr:nvSpPr>
        <xdr:cNvPr id="77" name="Text Box 96">
          <a:extLst>
            <a:ext uri="{FF2B5EF4-FFF2-40B4-BE49-F238E27FC236}">
              <a16:creationId xmlns:a16="http://schemas.microsoft.com/office/drawing/2014/main" id="{00000000-0008-0000-0900-00004D000000}"/>
            </a:ext>
          </a:extLst>
        </xdr:cNvPr>
        <xdr:cNvSpPr txBox="1">
          <a:spLocks noChangeArrowheads="1"/>
        </xdr:cNvSpPr>
      </xdr:nvSpPr>
      <xdr:spPr bwMode="auto">
        <a:xfrm>
          <a:off x="4246733" y="1153990"/>
          <a:ext cx="172355" cy="110932"/>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oneCellAnchor>
    <xdr:from>
      <xdr:col>8</xdr:col>
      <xdr:colOff>15876</xdr:colOff>
      <xdr:row>7</xdr:row>
      <xdr:rowOff>79371</xdr:rowOff>
    </xdr:from>
    <xdr:ext cx="172355" cy="136961"/>
    <xdr:sp macro="" textlink="">
      <xdr:nvSpPr>
        <xdr:cNvPr id="78" name="Text Box 96">
          <a:extLst>
            <a:ext uri="{FF2B5EF4-FFF2-40B4-BE49-F238E27FC236}">
              <a16:creationId xmlns:a16="http://schemas.microsoft.com/office/drawing/2014/main" id="{00000000-0008-0000-0900-00004E000000}"/>
            </a:ext>
          </a:extLst>
        </xdr:cNvPr>
        <xdr:cNvSpPr txBox="1">
          <a:spLocks noChangeArrowheads="1"/>
        </xdr:cNvSpPr>
      </xdr:nvSpPr>
      <xdr:spPr bwMode="auto">
        <a:xfrm>
          <a:off x="3345816" y="1153791"/>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8</xdr:col>
      <xdr:colOff>31752</xdr:colOff>
      <xdr:row>5</xdr:row>
      <xdr:rowOff>71433</xdr:rowOff>
    </xdr:from>
    <xdr:ext cx="139526" cy="170303"/>
    <xdr:sp macro="" textlink="">
      <xdr:nvSpPr>
        <xdr:cNvPr id="79" name="Text Box 18">
          <a:extLst>
            <a:ext uri="{FF2B5EF4-FFF2-40B4-BE49-F238E27FC236}">
              <a16:creationId xmlns:a16="http://schemas.microsoft.com/office/drawing/2014/main" id="{00000000-0008-0000-0900-00004F000000}"/>
            </a:ext>
          </a:extLst>
        </xdr:cNvPr>
        <xdr:cNvSpPr txBox="1">
          <a:spLocks noChangeArrowheads="1"/>
        </xdr:cNvSpPr>
      </xdr:nvSpPr>
      <xdr:spPr bwMode="auto">
        <a:xfrm>
          <a:off x="3361692" y="871533"/>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16</a:t>
          </a:r>
        </a:p>
      </xdr:txBody>
    </xdr:sp>
    <xdr:clientData/>
  </xdr:oneCellAnchor>
  <xdr:twoCellAnchor>
    <xdr:from>
      <xdr:col>7</xdr:col>
      <xdr:colOff>7739</xdr:colOff>
      <xdr:row>27</xdr:row>
      <xdr:rowOff>4523</xdr:rowOff>
    </xdr:from>
    <xdr:to>
      <xdr:col>41</xdr:col>
      <xdr:colOff>170762</xdr:colOff>
      <xdr:row>27</xdr:row>
      <xdr:rowOff>4523</xdr:rowOff>
    </xdr:to>
    <xdr:cxnSp macro="">
      <xdr:nvCxnSpPr>
        <xdr:cNvPr id="80" name="直線コネクタ 138">
          <a:extLst>
            <a:ext uri="{FF2B5EF4-FFF2-40B4-BE49-F238E27FC236}">
              <a16:creationId xmlns:a16="http://schemas.microsoft.com/office/drawing/2014/main" id="{00000000-0008-0000-0900-000050000000}"/>
            </a:ext>
          </a:extLst>
        </xdr:cNvPr>
        <xdr:cNvCxnSpPr>
          <a:cxnSpLocks noChangeShapeType="1"/>
        </xdr:cNvCxnSpPr>
      </xdr:nvCxnSpPr>
      <xdr:spPr bwMode="auto">
        <a:xfrm flipV="1">
          <a:off x="3185279" y="3822143"/>
          <a:ext cx="5199843" cy="0"/>
        </a:xfrm>
        <a:prstGeom prst="line">
          <a:avLst/>
        </a:prstGeom>
        <a:noFill/>
        <a:ln w="31750" algn="ctr">
          <a:solidFill>
            <a:srgbClr val="FF0000"/>
          </a:solidFill>
          <a:prstDash val="solid"/>
          <a:round/>
          <a:headEnd/>
          <a:tailEnd/>
        </a:ln>
      </xdr:spPr>
    </xdr:cxnSp>
    <xdr:clientData/>
  </xdr:twoCellAnchor>
  <xdr:twoCellAnchor>
    <xdr:from>
      <xdr:col>35</xdr:col>
      <xdr:colOff>107036</xdr:colOff>
      <xdr:row>27</xdr:row>
      <xdr:rowOff>11617</xdr:rowOff>
    </xdr:from>
    <xdr:to>
      <xdr:col>42</xdr:col>
      <xdr:colOff>10763</xdr:colOff>
      <xdr:row>27</xdr:row>
      <xdr:rowOff>11617</xdr:rowOff>
    </xdr:to>
    <xdr:sp macro="" textlink="">
      <xdr:nvSpPr>
        <xdr:cNvPr id="81" name="Line 17">
          <a:extLst>
            <a:ext uri="{FF2B5EF4-FFF2-40B4-BE49-F238E27FC236}">
              <a16:creationId xmlns:a16="http://schemas.microsoft.com/office/drawing/2014/main" id="{00000000-0008-0000-0900-000051000000}"/>
            </a:ext>
          </a:extLst>
        </xdr:cNvPr>
        <xdr:cNvSpPr>
          <a:spLocks noChangeShapeType="1"/>
        </xdr:cNvSpPr>
      </xdr:nvSpPr>
      <xdr:spPr bwMode="auto">
        <a:xfrm>
          <a:off x="7422236" y="3829237"/>
          <a:ext cx="970527" cy="0"/>
        </a:xfrm>
        <a:prstGeom prst="line">
          <a:avLst/>
        </a:prstGeom>
        <a:noFill/>
        <a:ln w="38100">
          <a:solidFill>
            <a:srgbClr val="000000"/>
          </a:solidFill>
          <a:round/>
          <a:headEnd/>
          <a:tailEnd/>
        </a:ln>
      </xdr:spPr>
    </xdr:sp>
    <xdr:clientData/>
  </xdr:twoCellAnchor>
  <xdr:oneCellAnchor>
    <xdr:from>
      <xdr:col>41</xdr:col>
      <xdr:colOff>47821</xdr:colOff>
      <xdr:row>25</xdr:row>
      <xdr:rowOff>33470</xdr:rowOff>
    </xdr:from>
    <xdr:ext cx="249606" cy="248759"/>
    <xdr:sp macro="" textlink="">
      <xdr:nvSpPr>
        <xdr:cNvPr id="82" name="フローチャート : 判断 99">
          <a:extLst>
            <a:ext uri="{FF2B5EF4-FFF2-40B4-BE49-F238E27FC236}">
              <a16:creationId xmlns:a16="http://schemas.microsoft.com/office/drawing/2014/main" id="{00000000-0008-0000-0900-000052000000}"/>
            </a:ext>
          </a:extLst>
        </xdr:cNvPr>
        <xdr:cNvSpPr/>
      </xdr:nvSpPr>
      <xdr:spPr bwMode="auto">
        <a:xfrm>
          <a:off x="8277421" y="3576770"/>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10 </a:t>
          </a:r>
        </a:p>
      </xdr:txBody>
    </xdr:sp>
    <xdr:clientData/>
  </xdr:oneCellAnchor>
  <xdr:oneCellAnchor>
    <xdr:from>
      <xdr:col>41</xdr:col>
      <xdr:colOff>132925</xdr:colOff>
      <xdr:row>27</xdr:row>
      <xdr:rowOff>32834</xdr:rowOff>
    </xdr:from>
    <xdr:ext cx="139526" cy="170303"/>
    <xdr:sp macro="" textlink="">
      <xdr:nvSpPr>
        <xdr:cNvPr id="83" name="Text Box 8">
          <a:extLst>
            <a:ext uri="{FF2B5EF4-FFF2-40B4-BE49-F238E27FC236}">
              <a16:creationId xmlns:a16="http://schemas.microsoft.com/office/drawing/2014/main" id="{00000000-0008-0000-0900-000053000000}"/>
            </a:ext>
          </a:extLst>
        </xdr:cNvPr>
        <xdr:cNvSpPr txBox="1">
          <a:spLocks noChangeArrowheads="1"/>
        </xdr:cNvSpPr>
      </xdr:nvSpPr>
      <xdr:spPr bwMode="auto">
        <a:xfrm>
          <a:off x="8362525" y="3850454"/>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oneCellAnchor>
  <xdr:oneCellAnchor>
    <xdr:from>
      <xdr:col>34</xdr:col>
      <xdr:colOff>24890</xdr:colOff>
      <xdr:row>25</xdr:row>
      <xdr:rowOff>24535</xdr:rowOff>
    </xdr:from>
    <xdr:ext cx="247650" cy="248759"/>
    <xdr:sp macro="" textlink="">
      <xdr:nvSpPr>
        <xdr:cNvPr id="84" name="フローチャート : 判断 101">
          <a:extLst>
            <a:ext uri="{FF2B5EF4-FFF2-40B4-BE49-F238E27FC236}">
              <a16:creationId xmlns:a16="http://schemas.microsoft.com/office/drawing/2014/main" id="{00000000-0008-0000-0900-000054000000}"/>
            </a:ext>
          </a:extLst>
        </xdr:cNvPr>
        <xdr:cNvSpPr/>
      </xdr:nvSpPr>
      <xdr:spPr bwMode="auto">
        <a:xfrm>
          <a:off x="7317230" y="3567835"/>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7</a:t>
          </a:r>
        </a:p>
      </xdr:txBody>
    </xdr:sp>
    <xdr:clientData/>
  </xdr:oneCellAnchor>
  <xdr:twoCellAnchor>
    <xdr:from>
      <xdr:col>19</xdr:col>
      <xdr:colOff>94108</xdr:colOff>
      <xdr:row>15</xdr:row>
      <xdr:rowOff>497</xdr:rowOff>
    </xdr:from>
    <xdr:to>
      <xdr:col>28</xdr:col>
      <xdr:colOff>34483</xdr:colOff>
      <xdr:row>15</xdr:row>
      <xdr:rowOff>497</xdr:rowOff>
    </xdr:to>
    <xdr:sp macro="" textlink="">
      <xdr:nvSpPr>
        <xdr:cNvPr id="85" name="Line 73">
          <a:extLst>
            <a:ext uri="{FF2B5EF4-FFF2-40B4-BE49-F238E27FC236}">
              <a16:creationId xmlns:a16="http://schemas.microsoft.com/office/drawing/2014/main" id="{00000000-0008-0000-0900-000055000000}"/>
            </a:ext>
          </a:extLst>
        </xdr:cNvPr>
        <xdr:cNvSpPr>
          <a:spLocks noChangeShapeType="1"/>
        </xdr:cNvSpPr>
      </xdr:nvSpPr>
      <xdr:spPr bwMode="auto">
        <a:xfrm flipH="1">
          <a:off x="5100448" y="2172197"/>
          <a:ext cx="1311975" cy="0"/>
        </a:xfrm>
        <a:prstGeom prst="line">
          <a:avLst/>
        </a:prstGeom>
        <a:noFill/>
        <a:ln w="25400">
          <a:solidFill>
            <a:srgbClr val="00B0F0"/>
          </a:solidFill>
          <a:prstDash val="sysDot"/>
          <a:round/>
          <a:headEnd/>
          <a:tailEnd/>
        </a:ln>
      </xdr:spPr>
    </xdr:sp>
    <xdr:clientData/>
  </xdr:twoCellAnchor>
  <xdr:oneCellAnchor>
    <xdr:from>
      <xdr:col>26</xdr:col>
      <xdr:colOff>128765</xdr:colOff>
      <xdr:row>13</xdr:row>
      <xdr:rowOff>67106</xdr:rowOff>
    </xdr:from>
    <xdr:ext cx="139525" cy="170303"/>
    <xdr:sp macro="" textlink="">
      <xdr:nvSpPr>
        <xdr:cNvPr id="86" name="Text Box 18">
          <a:extLst>
            <a:ext uri="{FF2B5EF4-FFF2-40B4-BE49-F238E27FC236}">
              <a16:creationId xmlns:a16="http://schemas.microsoft.com/office/drawing/2014/main" id="{00000000-0008-0000-0900-000056000000}"/>
            </a:ext>
          </a:extLst>
        </xdr:cNvPr>
        <xdr:cNvSpPr txBox="1">
          <a:spLocks noChangeArrowheads="1"/>
        </xdr:cNvSpPr>
      </xdr:nvSpPr>
      <xdr:spPr bwMode="auto">
        <a:xfrm>
          <a:off x="6201905" y="1964486"/>
          <a:ext cx="139525"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21</a:t>
          </a:r>
        </a:p>
      </xdr:txBody>
    </xdr:sp>
    <xdr:clientData/>
  </xdr:oneCellAnchor>
  <xdr:twoCellAnchor>
    <xdr:from>
      <xdr:col>27</xdr:col>
      <xdr:colOff>23886</xdr:colOff>
      <xdr:row>15</xdr:row>
      <xdr:rowOff>4523</xdr:rowOff>
    </xdr:from>
    <xdr:to>
      <xdr:col>33</xdr:col>
      <xdr:colOff>111186</xdr:colOff>
      <xdr:row>15</xdr:row>
      <xdr:rowOff>4523</xdr:rowOff>
    </xdr:to>
    <xdr:cxnSp macro="">
      <xdr:nvCxnSpPr>
        <xdr:cNvPr id="87" name="直線コネクタ 138">
          <a:extLst>
            <a:ext uri="{FF2B5EF4-FFF2-40B4-BE49-F238E27FC236}">
              <a16:creationId xmlns:a16="http://schemas.microsoft.com/office/drawing/2014/main" id="{00000000-0008-0000-0900-000057000000}"/>
            </a:ext>
          </a:extLst>
        </xdr:cNvPr>
        <xdr:cNvCxnSpPr>
          <a:cxnSpLocks noChangeShapeType="1"/>
        </xdr:cNvCxnSpPr>
      </xdr:nvCxnSpPr>
      <xdr:spPr bwMode="auto">
        <a:xfrm flipV="1">
          <a:off x="6249426" y="2176223"/>
          <a:ext cx="1001700" cy="0"/>
        </a:xfrm>
        <a:prstGeom prst="line">
          <a:avLst/>
        </a:prstGeom>
        <a:noFill/>
        <a:ln w="31750" algn="ctr">
          <a:solidFill>
            <a:srgbClr val="FF0000"/>
          </a:solidFill>
          <a:prstDash val="solid"/>
          <a:round/>
          <a:headEnd/>
          <a:tailEnd/>
        </a:ln>
      </xdr:spPr>
    </xdr:cxnSp>
    <xdr:clientData/>
  </xdr:twoCellAnchor>
  <xdr:twoCellAnchor>
    <xdr:from>
      <xdr:col>29</xdr:col>
      <xdr:colOff>30419</xdr:colOff>
      <xdr:row>15</xdr:row>
      <xdr:rowOff>2958</xdr:rowOff>
    </xdr:from>
    <xdr:to>
      <xdr:col>32</xdr:col>
      <xdr:colOff>56069</xdr:colOff>
      <xdr:row>15</xdr:row>
      <xdr:rowOff>2958</xdr:rowOff>
    </xdr:to>
    <xdr:sp macro="" textlink="">
      <xdr:nvSpPr>
        <xdr:cNvPr id="88" name="Line 17">
          <a:extLst>
            <a:ext uri="{FF2B5EF4-FFF2-40B4-BE49-F238E27FC236}">
              <a16:creationId xmlns:a16="http://schemas.microsoft.com/office/drawing/2014/main" id="{00000000-0008-0000-0900-000058000000}"/>
            </a:ext>
          </a:extLst>
        </xdr:cNvPr>
        <xdr:cNvSpPr>
          <a:spLocks noChangeShapeType="1"/>
        </xdr:cNvSpPr>
      </xdr:nvSpPr>
      <xdr:spPr bwMode="auto">
        <a:xfrm>
          <a:off x="6560759" y="2174658"/>
          <a:ext cx="482850" cy="0"/>
        </a:xfrm>
        <a:prstGeom prst="line">
          <a:avLst/>
        </a:prstGeom>
        <a:noFill/>
        <a:ln w="38100">
          <a:solidFill>
            <a:srgbClr val="000000"/>
          </a:solidFill>
          <a:round/>
          <a:headEnd/>
          <a:tailEnd/>
        </a:ln>
      </xdr:spPr>
    </xdr:sp>
    <xdr:clientData/>
  </xdr:twoCellAnchor>
  <xdr:oneCellAnchor>
    <xdr:from>
      <xdr:col>31</xdr:col>
      <xdr:colOff>85896</xdr:colOff>
      <xdr:row>13</xdr:row>
      <xdr:rowOff>16152</xdr:rowOff>
    </xdr:from>
    <xdr:ext cx="249606" cy="248759"/>
    <xdr:sp macro="" textlink="">
      <xdr:nvSpPr>
        <xdr:cNvPr id="89" name="フローチャート : 判断 106">
          <a:extLst>
            <a:ext uri="{FF2B5EF4-FFF2-40B4-BE49-F238E27FC236}">
              <a16:creationId xmlns:a16="http://schemas.microsoft.com/office/drawing/2014/main" id="{00000000-0008-0000-0900-000059000000}"/>
            </a:ext>
          </a:extLst>
        </xdr:cNvPr>
        <xdr:cNvSpPr/>
      </xdr:nvSpPr>
      <xdr:spPr bwMode="auto">
        <a:xfrm>
          <a:off x="6921036" y="1913532"/>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11 </a:t>
          </a:r>
        </a:p>
      </xdr:txBody>
    </xdr:sp>
    <xdr:clientData/>
  </xdr:oneCellAnchor>
  <xdr:oneCellAnchor>
    <xdr:from>
      <xdr:col>33</xdr:col>
      <xdr:colOff>18741</xdr:colOff>
      <xdr:row>13</xdr:row>
      <xdr:rowOff>58815</xdr:rowOff>
    </xdr:from>
    <xdr:ext cx="139526" cy="170303"/>
    <xdr:sp macro="" textlink="">
      <xdr:nvSpPr>
        <xdr:cNvPr id="90" name="Text Box 8">
          <a:extLst>
            <a:ext uri="{FF2B5EF4-FFF2-40B4-BE49-F238E27FC236}">
              <a16:creationId xmlns:a16="http://schemas.microsoft.com/office/drawing/2014/main" id="{00000000-0008-0000-0900-00005A000000}"/>
            </a:ext>
          </a:extLst>
        </xdr:cNvPr>
        <xdr:cNvSpPr txBox="1">
          <a:spLocks noChangeArrowheads="1"/>
        </xdr:cNvSpPr>
      </xdr:nvSpPr>
      <xdr:spPr bwMode="auto">
        <a:xfrm>
          <a:off x="7158681" y="1956195"/>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25</a:t>
          </a:r>
        </a:p>
      </xdr:txBody>
    </xdr:sp>
    <xdr:clientData/>
  </xdr:oneCellAnchor>
  <xdr:oneCellAnchor>
    <xdr:from>
      <xdr:col>28</xdr:col>
      <xdr:colOff>86096</xdr:colOff>
      <xdr:row>13</xdr:row>
      <xdr:rowOff>15876</xdr:rowOff>
    </xdr:from>
    <xdr:ext cx="247650" cy="248759"/>
    <xdr:sp macro="" textlink="">
      <xdr:nvSpPr>
        <xdr:cNvPr id="91" name="フローチャート : 判断 108">
          <a:extLst>
            <a:ext uri="{FF2B5EF4-FFF2-40B4-BE49-F238E27FC236}">
              <a16:creationId xmlns:a16="http://schemas.microsoft.com/office/drawing/2014/main" id="{00000000-0008-0000-0900-00005B000000}"/>
            </a:ext>
          </a:extLst>
        </xdr:cNvPr>
        <xdr:cNvSpPr/>
      </xdr:nvSpPr>
      <xdr:spPr bwMode="auto">
        <a:xfrm>
          <a:off x="6464036" y="1913256"/>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11</a:t>
          </a:r>
        </a:p>
      </xdr:txBody>
    </xdr:sp>
    <xdr:clientData/>
  </xdr:oneCellAnchor>
  <xdr:oneCellAnchor>
    <xdr:from>
      <xdr:col>23</xdr:col>
      <xdr:colOff>146217</xdr:colOff>
      <xdr:row>13</xdr:row>
      <xdr:rowOff>62635</xdr:rowOff>
    </xdr:from>
    <xdr:ext cx="139526" cy="170303"/>
    <xdr:sp macro="" textlink="">
      <xdr:nvSpPr>
        <xdr:cNvPr id="92" name="Text Box 68">
          <a:extLst>
            <a:ext uri="{FF2B5EF4-FFF2-40B4-BE49-F238E27FC236}">
              <a16:creationId xmlns:a16="http://schemas.microsoft.com/office/drawing/2014/main" id="{00000000-0008-0000-0900-00005C000000}"/>
            </a:ext>
          </a:extLst>
        </xdr:cNvPr>
        <xdr:cNvSpPr txBox="1">
          <a:spLocks noChangeArrowheads="1"/>
        </xdr:cNvSpPr>
      </xdr:nvSpPr>
      <xdr:spPr bwMode="auto">
        <a:xfrm>
          <a:off x="5762157" y="196001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20</a:t>
          </a:r>
        </a:p>
      </xdr:txBody>
    </xdr:sp>
    <xdr:clientData/>
  </xdr:oneCellAnchor>
  <xdr:oneCellAnchor>
    <xdr:from>
      <xdr:col>22</xdr:col>
      <xdr:colOff>144592</xdr:colOff>
      <xdr:row>13</xdr:row>
      <xdr:rowOff>62633</xdr:rowOff>
    </xdr:from>
    <xdr:ext cx="139526" cy="170303"/>
    <xdr:sp macro="" textlink="">
      <xdr:nvSpPr>
        <xdr:cNvPr id="93" name="Text Box 68">
          <a:extLst>
            <a:ext uri="{FF2B5EF4-FFF2-40B4-BE49-F238E27FC236}">
              <a16:creationId xmlns:a16="http://schemas.microsoft.com/office/drawing/2014/main" id="{00000000-0008-0000-0900-00005D000000}"/>
            </a:ext>
          </a:extLst>
        </xdr:cNvPr>
        <xdr:cNvSpPr txBox="1">
          <a:spLocks noChangeArrowheads="1"/>
        </xdr:cNvSpPr>
      </xdr:nvSpPr>
      <xdr:spPr bwMode="auto">
        <a:xfrm>
          <a:off x="5608132" y="1960013"/>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13</a:t>
          </a:r>
        </a:p>
      </xdr:txBody>
    </xdr:sp>
    <xdr:clientData/>
  </xdr:oneCellAnchor>
  <xdr:oneCellAnchor>
    <xdr:from>
      <xdr:col>19</xdr:col>
      <xdr:colOff>33315</xdr:colOff>
      <xdr:row>15</xdr:row>
      <xdr:rowOff>77568</xdr:rowOff>
    </xdr:from>
    <xdr:ext cx="172355" cy="136961"/>
    <xdr:sp macro="" textlink="">
      <xdr:nvSpPr>
        <xdr:cNvPr id="94" name="Text Box 95">
          <a:extLst>
            <a:ext uri="{FF2B5EF4-FFF2-40B4-BE49-F238E27FC236}">
              <a16:creationId xmlns:a16="http://schemas.microsoft.com/office/drawing/2014/main" id="{00000000-0008-0000-0900-00005E000000}"/>
            </a:ext>
          </a:extLst>
        </xdr:cNvPr>
        <xdr:cNvSpPr txBox="1">
          <a:spLocks noChangeArrowheads="1"/>
        </xdr:cNvSpPr>
      </xdr:nvSpPr>
      <xdr:spPr bwMode="auto">
        <a:xfrm>
          <a:off x="5039655" y="224926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23</xdr:col>
      <xdr:colOff>157051</xdr:colOff>
      <xdr:row>15</xdr:row>
      <xdr:rowOff>75336</xdr:rowOff>
    </xdr:from>
    <xdr:ext cx="172355" cy="136961"/>
    <xdr:sp macro="" textlink="">
      <xdr:nvSpPr>
        <xdr:cNvPr id="95" name="Text Box 96">
          <a:extLst>
            <a:ext uri="{FF2B5EF4-FFF2-40B4-BE49-F238E27FC236}">
              <a16:creationId xmlns:a16="http://schemas.microsoft.com/office/drawing/2014/main" id="{00000000-0008-0000-0900-00005F000000}"/>
            </a:ext>
          </a:extLst>
        </xdr:cNvPr>
        <xdr:cNvSpPr txBox="1">
          <a:spLocks noChangeArrowheads="1"/>
        </xdr:cNvSpPr>
      </xdr:nvSpPr>
      <xdr:spPr bwMode="auto">
        <a:xfrm>
          <a:off x="5765371" y="2247036"/>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22</xdr:col>
      <xdr:colOff>116880</xdr:colOff>
      <xdr:row>15</xdr:row>
      <xdr:rowOff>67279</xdr:rowOff>
    </xdr:from>
    <xdr:ext cx="172355" cy="136961"/>
    <xdr:sp macro="" textlink="">
      <xdr:nvSpPr>
        <xdr:cNvPr id="96" name="Text Box 96">
          <a:extLst>
            <a:ext uri="{FF2B5EF4-FFF2-40B4-BE49-F238E27FC236}">
              <a16:creationId xmlns:a16="http://schemas.microsoft.com/office/drawing/2014/main" id="{00000000-0008-0000-0900-000060000000}"/>
            </a:ext>
          </a:extLst>
        </xdr:cNvPr>
        <xdr:cNvSpPr txBox="1">
          <a:spLocks noChangeArrowheads="1"/>
        </xdr:cNvSpPr>
      </xdr:nvSpPr>
      <xdr:spPr bwMode="auto">
        <a:xfrm>
          <a:off x="5580420" y="2238979"/>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twoCellAnchor>
    <xdr:from>
      <xdr:col>11</xdr:col>
      <xdr:colOff>6704</xdr:colOff>
      <xdr:row>11</xdr:row>
      <xdr:rowOff>497</xdr:rowOff>
    </xdr:from>
    <xdr:to>
      <xdr:col>19</xdr:col>
      <xdr:colOff>121704</xdr:colOff>
      <xdr:row>11</xdr:row>
      <xdr:rowOff>497</xdr:rowOff>
    </xdr:to>
    <xdr:sp macro="" textlink="">
      <xdr:nvSpPr>
        <xdr:cNvPr id="97" name="Line 73">
          <a:extLst>
            <a:ext uri="{FF2B5EF4-FFF2-40B4-BE49-F238E27FC236}">
              <a16:creationId xmlns:a16="http://schemas.microsoft.com/office/drawing/2014/main" id="{00000000-0008-0000-0900-000061000000}"/>
            </a:ext>
          </a:extLst>
        </xdr:cNvPr>
        <xdr:cNvSpPr>
          <a:spLocks noChangeShapeType="1"/>
        </xdr:cNvSpPr>
      </xdr:nvSpPr>
      <xdr:spPr bwMode="auto">
        <a:xfrm flipH="1">
          <a:off x="3793844" y="1623557"/>
          <a:ext cx="1334200" cy="0"/>
        </a:xfrm>
        <a:prstGeom prst="line">
          <a:avLst/>
        </a:prstGeom>
        <a:noFill/>
        <a:ln w="25400">
          <a:solidFill>
            <a:srgbClr val="00B0F0"/>
          </a:solidFill>
          <a:prstDash val="sysDot"/>
          <a:round/>
          <a:headEnd/>
          <a:tailEnd/>
        </a:ln>
      </xdr:spPr>
    </xdr:sp>
    <xdr:clientData/>
  </xdr:twoCellAnchor>
  <xdr:oneCellAnchor>
    <xdr:from>
      <xdr:col>18</xdr:col>
      <xdr:colOff>52470</xdr:colOff>
      <xdr:row>9</xdr:row>
      <xdr:rowOff>67106</xdr:rowOff>
    </xdr:from>
    <xdr:ext cx="139526" cy="170303"/>
    <xdr:sp macro="" textlink="">
      <xdr:nvSpPr>
        <xdr:cNvPr id="98" name="Text Box 18">
          <a:extLst>
            <a:ext uri="{FF2B5EF4-FFF2-40B4-BE49-F238E27FC236}">
              <a16:creationId xmlns:a16="http://schemas.microsoft.com/office/drawing/2014/main" id="{00000000-0008-0000-0900-000062000000}"/>
            </a:ext>
          </a:extLst>
        </xdr:cNvPr>
        <xdr:cNvSpPr txBox="1">
          <a:spLocks noChangeArrowheads="1"/>
        </xdr:cNvSpPr>
      </xdr:nvSpPr>
      <xdr:spPr bwMode="auto">
        <a:xfrm>
          <a:off x="4906410" y="1415846"/>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30</a:t>
          </a:r>
        </a:p>
      </xdr:txBody>
    </xdr:sp>
    <xdr:clientData/>
  </xdr:oneCellAnchor>
  <xdr:twoCellAnchor>
    <xdr:from>
      <xdr:col>18</xdr:col>
      <xdr:colOff>158731</xdr:colOff>
      <xdr:row>11</xdr:row>
      <xdr:rowOff>4523</xdr:rowOff>
    </xdr:from>
    <xdr:to>
      <xdr:col>26</xdr:col>
      <xdr:colOff>93731</xdr:colOff>
      <xdr:row>11</xdr:row>
      <xdr:rowOff>4523</xdr:rowOff>
    </xdr:to>
    <xdr:cxnSp macro="">
      <xdr:nvCxnSpPr>
        <xdr:cNvPr id="99" name="直線コネクタ 138">
          <a:extLst>
            <a:ext uri="{FF2B5EF4-FFF2-40B4-BE49-F238E27FC236}">
              <a16:creationId xmlns:a16="http://schemas.microsoft.com/office/drawing/2014/main" id="{00000000-0008-0000-0900-000063000000}"/>
            </a:ext>
          </a:extLst>
        </xdr:cNvPr>
        <xdr:cNvCxnSpPr>
          <a:cxnSpLocks noChangeShapeType="1"/>
        </xdr:cNvCxnSpPr>
      </xdr:nvCxnSpPr>
      <xdr:spPr bwMode="auto">
        <a:xfrm flipV="1">
          <a:off x="5005051" y="1627583"/>
          <a:ext cx="1161820" cy="0"/>
        </a:xfrm>
        <a:prstGeom prst="line">
          <a:avLst/>
        </a:prstGeom>
        <a:noFill/>
        <a:ln w="31750" algn="ctr">
          <a:solidFill>
            <a:srgbClr val="FF0000"/>
          </a:solidFill>
          <a:prstDash val="solid"/>
          <a:round/>
          <a:headEnd/>
          <a:tailEnd/>
        </a:ln>
      </xdr:spPr>
    </xdr:cxnSp>
    <xdr:clientData/>
  </xdr:twoCellAnchor>
  <xdr:twoCellAnchor>
    <xdr:from>
      <xdr:col>20</xdr:col>
      <xdr:colOff>157327</xdr:colOff>
      <xdr:row>11</xdr:row>
      <xdr:rowOff>11617</xdr:rowOff>
    </xdr:from>
    <xdr:to>
      <xdr:col>25</xdr:col>
      <xdr:colOff>4202</xdr:colOff>
      <xdr:row>11</xdr:row>
      <xdr:rowOff>11617</xdr:rowOff>
    </xdr:to>
    <xdr:sp macro="" textlink="">
      <xdr:nvSpPr>
        <xdr:cNvPr id="100" name="Line 17">
          <a:extLst>
            <a:ext uri="{FF2B5EF4-FFF2-40B4-BE49-F238E27FC236}">
              <a16:creationId xmlns:a16="http://schemas.microsoft.com/office/drawing/2014/main" id="{00000000-0008-0000-0900-000064000000}"/>
            </a:ext>
          </a:extLst>
        </xdr:cNvPr>
        <xdr:cNvSpPr>
          <a:spLocks noChangeShapeType="1"/>
        </xdr:cNvSpPr>
      </xdr:nvSpPr>
      <xdr:spPr bwMode="auto">
        <a:xfrm>
          <a:off x="5308447" y="1634677"/>
          <a:ext cx="616495" cy="0"/>
        </a:xfrm>
        <a:prstGeom prst="line">
          <a:avLst/>
        </a:prstGeom>
        <a:noFill/>
        <a:ln w="38100">
          <a:solidFill>
            <a:srgbClr val="000000"/>
          </a:solidFill>
          <a:round/>
          <a:headEnd/>
          <a:tailEnd/>
        </a:ln>
      </xdr:spPr>
    </xdr:sp>
    <xdr:clientData/>
  </xdr:twoCellAnchor>
  <xdr:oneCellAnchor>
    <xdr:from>
      <xdr:col>24</xdr:col>
      <xdr:colOff>28657</xdr:colOff>
      <xdr:row>9</xdr:row>
      <xdr:rowOff>16152</xdr:rowOff>
    </xdr:from>
    <xdr:ext cx="249606" cy="248759"/>
    <xdr:sp macro="" textlink="">
      <xdr:nvSpPr>
        <xdr:cNvPr id="101" name="フローチャート : 判断 118">
          <a:extLst>
            <a:ext uri="{FF2B5EF4-FFF2-40B4-BE49-F238E27FC236}">
              <a16:creationId xmlns:a16="http://schemas.microsoft.com/office/drawing/2014/main" id="{00000000-0008-0000-0900-000065000000}"/>
            </a:ext>
          </a:extLst>
        </xdr:cNvPr>
        <xdr:cNvSpPr/>
      </xdr:nvSpPr>
      <xdr:spPr bwMode="auto">
        <a:xfrm>
          <a:off x="5796997" y="1364892"/>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30 </a:t>
          </a:r>
        </a:p>
      </xdr:txBody>
    </xdr:sp>
    <xdr:clientData/>
  </xdr:oneCellAnchor>
  <xdr:oneCellAnchor>
    <xdr:from>
      <xdr:col>26</xdr:col>
      <xdr:colOff>17068</xdr:colOff>
      <xdr:row>9</xdr:row>
      <xdr:rowOff>58815</xdr:rowOff>
    </xdr:from>
    <xdr:ext cx="139526" cy="170303"/>
    <xdr:sp macro="" textlink="">
      <xdr:nvSpPr>
        <xdr:cNvPr id="102" name="Text Box 8">
          <a:extLst>
            <a:ext uri="{FF2B5EF4-FFF2-40B4-BE49-F238E27FC236}">
              <a16:creationId xmlns:a16="http://schemas.microsoft.com/office/drawing/2014/main" id="{00000000-0008-0000-0900-000066000000}"/>
            </a:ext>
          </a:extLst>
        </xdr:cNvPr>
        <xdr:cNvSpPr txBox="1">
          <a:spLocks noChangeArrowheads="1"/>
        </xdr:cNvSpPr>
      </xdr:nvSpPr>
      <xdr:spPr bwMode="auto">
        <a:xfrm>
          <a:off x="6090208" y="1407555"/>
          <a:ext cx="139526"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15</a:t>
          </a:r>
        </a:p>
      </xdr:txBody>
    </xdr:sp>
    <xdr:clientData/>
  </xdr:oneCellAnchor>
  <xdr:oneCellAnchor>
    <xdr:from>
      <xdr:col>20</xdr:col>
      <xdr:colOff>28855</xdr:colOff>
      <xdr:row>9</xdr:row>
      <xdr:rowOff>15876</xdr:rowOff>
    </xdr:from>
    <xdr:ext cx="247650" cy="248759"/>
    <xdr:sp macro="" textlink="">
      <xdr:nvSpPr>
        <xdr:cNvPr id="103" name="フローチャート : 判断 120">
          <a:extLst>
            <a:ext uri="{FF2B5EF4-FFF2-40B4-BE49-F238E27FC236}">
              <a16:creationId xmlns:a16="http://schemas.microsoft.com/office/drawing/2014/main" id="{00000000-0008-0000-0900-000067000000}"/>
            </a:ext>
          </a:extLst>
        </xdr:cNvPr>
        <xdr:cNvSpPr/>
      </xdr:nvSpPr>
      <xdr:spPr bwMode="auto">
        <a:xfrm>
          <a:off x="5187595" y="1364616"/>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19</a:t>
          </a:r>
        </a:p>
      </xdr:txBody>
    </xdr:sp>
    <xdr:clientData/>
  </xdr:oneCellAnchor>
  <xdr:oneCellAnchor>
    <xdr:from>
      <xdr:col>15</xdr:col>
      <xdr:colOff>76275</xdr:colOff>
      <xdr:row>9</xdr:row>
      <xdr:rowOff>62635</xdr:rowOff>
    </xdr:from>
    <xdr:ext cx="139525" cy="170303"/>
    <xdr:sp macro="" textlink="">
      <xdr:nvSpPr>
        <xdr:cNvPr id="104" name="Text Box 68">
          <a:extLst>
            <a:ext uri="{FF2B5EF4-FFF2-40B4-BE49-F238E27FC236}">
              <a16:creationId xmlns:a16="http://schemas.microsoft.com/office/drawing/2014/main" id="{00000000-0008-0000-0900-000068000000}"/>
            </a:ext>
          </a:extLst>
        </xdr:cNvPr>
        <xdr:cNvSpPr txBox="1">
          <a:spLocks noChangeArrowheads="1"/>
        </xdr:cNvSpPr>
      </xdr:nvSpPr>
      <xdr:spPr bwMode="auto">
        <a:xfrm>
          <a:off x="4473015" y="1411375"/>
          <a:ext cx="139525"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28</a:t>
          </a:r>
        </a:p>
      </xdr:txBody>
    </xdr:sp>
    <xdr:clientData/>
  </xdr:oneCellAnchor>
  <xdr:oneCellAnchor>
    <xdr:from>
      <xdr:col>14</xdr:col>
      <xdr:colOff>103224</xdr:colOff>
      <xdr:row>9</xdr:row>
      <xdr:rowOff>62633</xdr:rowOff>
    </xdr:from>
    <xdr:ext cx="139525" cy="170303"/>
    <xdr:sp macro="" textlink="">
      <xdr:nvSpPr>
        <xdr:cNvPr id="105" name="Text Box 68">
          <a:extLst>
            <a:ext uri="{FF2B5EF4-FFF2-40B4-BE49-F238E27FC236}">
              <a16:creationId xmlns:a16="http://schemas.microsoft.com/office/drawing/2014/main" id="{00000000-0008-0000-0900-000069000000}"/>
            </a:ext>
          </a:extLst>
        </xdr:cNvPr>
        <xdr:cNvSpPr txBox="1">
          <a:spLocks noChangeArrowheads="1"/>
        </xdr:cNvSpPr>
      </xdr:nvSpPr>
      <xdr:spPr bwMode="auto">
        <a:xfrm>
          <a:off x="4347564" y="1411373"/>
          <a:ext cx="139525"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21</a:t>
          </a:r>
        </a:p>
      </xdr:txBody>
    </xdr:sp>
    <xdr:clientData/>
  </xdr:oneCellAnchor>
  <xdr:oneCellAnchor>
    <xdr:from>
      <xdr:col>10</xdr:col>
      <xdr:colOff>111011</xdr:colOff>
      <xdr:row>11</xdr:row>
      <xdr:rowOff>77568</xdr:rowOff>
    </xdr:from>
    <xdr:ext cx="172355" cy="136961"/>
    <xdr:sp macro="" textlink="">
      <xdr:nvSpPr>
        <xdr:cNvPr id="106" name="Text Box 95">
          <a:extLst>
            <a:ext uri="{FF2B5EF4-FFF2-40B4-BE49-F238E27FC236}">
              <a16:creationId xmlns:a16="http://schemas.microsoft.com/office/drawing/2014/main" id="{00000000-0008-0000-0900-00006A000000}"/>
            </a:ext>
          </a:extLst>
        </xdr:cNvPr>
        <xdr:cNvSpPr txBox="1">
          <a:spLocks noChangeArrowheads="1"/>
        </xdr:cNvSpPr>
      </xdr:nvSpPr>
      <xdr:spPr bwMode="auto">
        <a:xfrm>
          <a:off x="3745751" y="170062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15</xdr:col>
      <xdr:colOff>107745</xdr:colOff>
      <xdr:row>11</xdr:row>
      <xdr:rowOff>68532</xdr:rowOff>
    </xdr:from>
    <xdr:ext cx="172355" cy="136961"/>
    <xdr:sp macro="" textlink="">
      <xdr:nvSpPr>
        <xdr:cNvPr id="107" name="Text Box 96">
          <a:extLst>
            <a:ext uri="{FF2B5EF4-FFF2-40B4-BE49-F238E27FC236}">
              <a16:creationId xmlns:a16="http://schemas.microsoft.com/office/drawing/2014/main" id="{00000000-0008-0000-0900-00006B000000}"/>
            </a:ext>
          </a:extLst>
        </xdr:cNvPr>
        <xdr:cNvSpPr txBox="1">
          <a:spLocks noChangeArrowheads="1"/>
        </xdr:cNvSpPr>
      </xdr:nvSpPr>
      <xdr:spPr bwMode="auto">
        <a:xfrm>
          <a:off x="4504485" y="1691592"/>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14</xdr:col>
      <xdr:colOff>67574</xdr:colOff>
      <xdr:row>11</xdr:row>
      <xdr:rowOff>67279</xdr:rowOff>
    </xdr:from>
    <xdr:ext cx="172355" cy="136961"/>
    <xdr:sp macro="" textlink="">
      <xdr:nvSpPr>
        <xdr:cNvPr id="108" name="Text Box 96">
          <a:extLst>
            <a:ext uri="{FF2B5EF4-FFF2-40B4-BE49-F238E27FC236}">
              <a16:creationId xmlns:a16="http://schemas.microsoft.com/office/drawing/2014/main" id="{00000000-0008-0000-0900-00006C000000}"/>
            </a:ext>
          </a:extLst>
        </xdr:cNvPr>
        <xdr:cNvSpPr txBox="1">
          <a:spLocks noChangeArrowheads="1"/>
        </xdr:cNvSpPr>
      </xdr:nvSpPr>
      <xdr:spPr bwMode="auto">
        <a:xfrm>
          <a:off x="4311914" y="1690339"/>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twoCellAnchor>
    <xdr:from>
      <xdr:col>8</xdr:col>
      <xdr:colOff>14714</xdr:colOff>
      <xdr:row>19</xdr:row>
      <xdr:rowOff>2084</xdr:rowOff>
    </xdr:from>
    <xdr:to>
      <xdr:col>22</xdr:col>
      <xdr:colOff>173589</xdr:colOff>
      <xdr:row>19</xdr:row>
      <xdr:rowOff>2084</xdr:rowOff>
    </xdr:to>
    <xdr:sp macro="" textlink="">
      <xdr:nvSpPr>
        <xdr:cNvPr id="109" name="Line 73">
          <a:extLst>
            <a:ext uri="{FF2B5EF4-FFF2-40B4-BE49-F238E27FC236}">
              <a16:creationId xmlns:a16="http://schemas.microsoft.com/office/drawing/2014/main" id="{00000000-0008-0000-0900-00006D000000}"/>
            </a:ext>
          </a:extLst>
        </xdr:cNvPr>
        <xdr:cNvSpPr>
          <a:spLocks noChangeShapeType="1"/>
        </xdr:cNvSpPr>
      </xdr:nvSpPr>
      <xdr:spPr bwMode="auto">
        <a:xfrm flipH="1">
          <a:off x="3344654" y="2722424"/>
          <a:ext cx="2269615" cy="0"/>
        </a:xfrm>
        <a:prstGeom prst="line">
          <a:avLst/>
        </a:prstGeom>
        <a:noFill/>
        <a:ln w="25400">
          <a:solidFill>
            <a:srgbClr val="00B0F0"/>
          </a:solidFill>
          <a:prstDash val="sysDot"/>
          <a:round/>
          <a:headEnd/>
          <a:tailEnd/>
        </a:ln>
      </xdr:spPr>
    </xdr:sp>
    <xdr:clientData/>
  </xdr:twoCellAnchor>
  <xdr:oneCellAnchor>
    <xdr:from>
      <xdr:col>22</xdr:col>
      <xdr:colOff>108185</xdr:colOff>
      <xdr:row>17</xdr:row>
      <xdr:rowOff>67106</xdr:rowOff>
    </xdr:from>
    <xdr:ext cx="139526" cy="170303"/>
    <xdr:sp macro="" textlink="">
      <xdr:nvSpPr>
        <xdr:cNvPr id="110" name="Text Box 18">
          <a:extLst>
            <a:ext uri="{FF2B5EF4-FFF2-40B4-BE49-F238E27FC236}">
              <a16:creationId xmlns:a16="http://schemas.microsoft.com/office/drawing/2014/main" id="{00000000-0008-0000-0900-00006E000000}"/>
            </a:ext>
          </a:extLst>
        </xdr:cNvPr>
        <xdr:cNvSpPr txBox="1">
          <a:spLocks noChangeArrowheads="1"/>
        </xdr:cNvSpPr>
      </xdr:nvSpPr>
      <xdr:spPr bwMode="auto">
        <a:xfrm>
          <a:off x="5571725" y="2513126"/>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10</a:t>
          </a:r>
        </a:p>
      </xdr:txBody>
    </xdr:sp>
    <xdr:clientData/>
  </xdr:oneCellAnchor>
  <xdr:twoCellAnchor>
    <xdr:from>
      <xdr:col>23</xdr:col>
      <xdr:colOff>132</xdr:colOff>
      <xdr:row>19</xdr:row>
      <xdr:rowOff>4523</xdr:rowOff>
    </xdr:from>
    <xdr:to>
      <xdr:col>36</xdr:col>
      <xdr:colOff>2157</xdr:colOff>
      <xdr:row>19</xdr:row>
      <xdr:rowOff>4523</xdr:rowOff>
    </xdr:to>
    <xdr:cxnSp macro="">
      <xdr:nvCxnSpPr>
        <xdr:cNvPr id="111" name="直線コネクタ 138">
          <a:extLst>
            <a:ext uri="{FF2B5EF4-FFF2-40B4-BE49-F238E27FC236}">
              <a16:creationId xmlns:a16="http://schemas.microsoft.com/office/drawing/2014/main" id="{00000000-0008-0000-0900-00006F000000}"/>
            </a:ext>
          </a:extLst>
        </xdr:cNvPr>
        <xdr:cNvCxnSpPr>
          <a:cxnSpLocks noChangeShapeType="1"/>
        </xdr:cNvCxnSpPr>
      </xdr:nvCxnSpPr>
      <xdr:spPr bwMode="auto">
        <a:xfrm flipV="1">
          <a:off x="5616072" y="2724863"/>
          <a:ext cx="1853685" cy="0"/>
        </a:xfrm>
        <a:prstGeom prst="line">
          <a:avLst/>
        </a:prstGeom>
        <a:noFill/>
        <a:ln w="31750" algn="ctr">
          <a:solidFill>
            <a:srgbClr val="FF0000"/>
          </a:solidFill>
          <a:prstDash val="solid"/>
          <a:round/>
          <a:headEnd/>
          <a:tailEnd/>
        </a:ln>
      </xdr:spPr>
    </xdr:cxnSp>
    <xdr:clientData/>
  </xdr:twoCellAnchor>
  <xdr:twoCellAnchor>
    <xdr:from>
      <xdr:col>28</xdr:col>
      <xdr:colOff>84491</xdr:colOff>
      <xdr:row>19</xdr:row>
      <xdr:rowOff>4545</xdr:rowOff>
    </xdr:from>
    <xdr:to>
      <xdr:col>33</xdr:col>
      <xdr:colOff>19241</xdr:colOff>
      <xdr:row>19</xdr:row>
      <xdr:rowOff>4545</xdr:rowOff>
    </xdr:to>
    <xdr:sp macro="" textlink="">
      <xdr:nvSpPr>
        <xdr:cNvPr id="112" name="Line 17">
          <a:extLst>
            <a:ext uri="{FF2B5EF4-FFF2-40B4-BE49-F238E27FC236}">
              <a16:creationId xmlns:a16="http://schemas.microsoft.com/office/drawing/2014/main" id="{00000000-0008-0000-0900-000070000000}"/>
            </a:ext>
          </a:extLst>
        </xdr:cNvPr>
        <xdr:cNvSpPr>
          <a:spLocks noChangeShapeType="1"/>
        </xdr:cNvSpPr>
      </xdr:nvSpPr>
      <xdr:spPr bwMode="auto">
        <a:xfrm>
          <a:off x="6462431" y="2724885"/>
          <a:ext cx="696750" cy="0"/>
        </a:xfrm>
        <a:prstGeom prst="line">
          <a:avLst/>
        </a:prstGeom>
        <a:noFill/>
        <a:ln w="38100">
          <a:solidFill>
            <a:srgbClr val="000000"/>
          </a:solidFill>
          <a:round/>
          <a:headEnd/>
          <a:tailEnd/>
        </a:ln>
      </xdr:spPr>
    </xdr:sp>
    <xdr:clientData/>
  </xdr:twoCellAnchor>
  <xdr:oneCellAnchor>
    <xdr:from>
      <xdr:col>32</xdr:col>
      <xdr:colOff>47895</xdr:colOff>
      <xdr:row>17</xdr:row>
      <xdr:rowOff>16152</xdr:rowOff>
    </xdr:from>
    <xdr:ext cx="249606" cy="248759"/>
    <xdr:sp macro="" textlink="">
      <xdr:nvSpPr>
        <xdr:cNvPr id="113" name="フローチャート : 判断 130">
          <a:extLst>
            <a:ext uri="{FF2B5EF4-FFF2-40B4-BE49-F238E27FC236}">
              <a16:creationId xmlns:a16="http://schemas.microsoft.com/office/drawing/2014/main" id="{00000000-0008-0000-0900-000071000000}"/>
            </a:ext>
          </a:extLst>
        </xdr:cNvPr>
        <xdr:cNvSpPr/>
      </xdr:nvSpPr>
      <xdr:spPr bwMode="auto">
        <a:xfrm>
          <a:off x="7035435" y="2462172"/>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20 </a:t>
          </a:r>
        </a:p>
      </xdr:txBody>
    </xdr:sp>
    <xdr:clientData/>
  </xdr:oneCellAnchor>
  <xdr:oneCellAnchor>
    <xdr:from>
      <xdr:col>35</xdr:col>
      <xdr:colOff>104566</xdr:colOff>
      <xdr:row>17</xdr:row>
      <xdr:rowOff>58815</xdr:rowOff>
    </xdr:from>
    <xdr:ext cx="139525" cy="170303"/>
    <xdr:sp macro="" textlink="">
      <xdr:nvSpPr>
        <xdr:cNvPr id="114" name="Text Box 8">
          <a:extLst>
            <a:ext uri="{FF2B5EF4-FFF2-40B4-BE49-F238E27FC236}">
              <a16:creationId xmlns:a16="http://schemas.microsoft.com/office/drawing/2014/main" id="{00000000-0008-0000-0900-000072000000}"/>
            </a:ext>
          </a:extLst>
        </xdr:cNvPr>
        <xdr:cNvSpPr txBox="1">
          <a:spLocks noChangeArrowheads="1"/>
        </xdr:cNvSpPr>
      </xdr:nvSpPr>
      <xdr:spPr bwMode="auto">
        <a:xfrm>
          <a:off x="7419766" y="2504835"/>
          <a:ext cx="139525"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10</a:t>
          </a:r>
        </a:p>
      </xdr:txBody>
    </xdr:sp>
    <xdr:clientData/>
  </xdr:oneCellAnchor>
  <xdr:oneCellAnchor>
    <xdr:from>
      <xdr:col>27</xdr:col>
      <xdr:colOff>135405</xdr:colOff>
      <xdr:row>17</xdr:row>
      <xdr:rowOff>15876</xdr:rowOff>
    </xdr:from>
    <xdr:ext cx="247650" cy="248759"/>
    <xdr:sp macro="" textlink="">
      <xdr:nvSpPr>
        <xdr:cNvPr id="115" name="フローチャート : 判断 132">
          <a:extLst>
            <a:ext uri="{FF2B5EF4-FFF2-40B4-BE49-F238E27FC236}">
              <a16:creationId xmlns:a16="http://schemas.microsoft.com/office/drawing/2014/main" id="{00000000-0008-0000-0900-000073000000}"/>
            </a:ext>
          </a:extLst>
        </xdr:cNvPr>
        <xdr:cNvSpPr/>
      </xdr:nvSpPr>
      <xdr:spPr bwMode="auto">
        <a:xfrm>
          <a:off x="6360945" y="2461896"/>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5</a:t>
          </a:r>
        </a:p>
      </xdr:txBody>
    </xdr:sp>
    <xdr:clientData/>
  </xdr:oneCellAnchor>
  <xdr:oneCellAnchor>
    <xdr:from>
      <xdr:col>17</xdr:col>
      <xdr:colOff>52587</xdr:colOff>
      <xdr:row>17</xdr:row>
      <xdr:rowOff>62635</xdr:rowOff>
    </xdr:from>
    <xdr:ext cx="139526" cy="170303"/>
    <xdr:sp macro="" textlink="">
      <xdr:nvSpPr>
        <xdr:cNvPr id="116" name="Text Box 68">
          <a:extLst>
            <a:ext uri="{FF2B5EF4-FFF2-40B4-BE49-F238E27FC236}">
              <a16:creationId xmlns:a16="http://schemas.microsoft.com/office/drawing/2014/main" id="{00000000-0008-0000-0900-000074000000}"/>
            </a:ext>
          </a:extLst>
        </xdr:cNvPr>
        <xdr:cNvSpPr txBox="1">
          <a:spLocks noChangeArrowheads="1"/>
        </xdr:cNvSpPr>
      </xdr:nvSpPr>
      <xdr:spPr bwMode="auto">
        <a:xfrm>
          <a:off x="4754127" y="250865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17</a:t>
          </a:r>
        </a:p>
      </xdr:txBody>
    </xdr:sp>
    <xdr:clientData/>
  </xdr:oneCellAnchor>
  <xdr:oneCellAnchor>
    <xdr:from>
      <xdr:col>13</xdr:col>
      <xdr:colOff>166888</xdr:colOff>
      <xdr:row>17</xdr:row>
      <xdr:rowOff>62635</xdr:rowOff>
    </xdr:from>
    <xdr:ext cx="139526" cy="170303"/>
    <xdr:sp macro="" textlink="">
      <xdr:nvSpPr>
        <xdr:cNvPr id="117" name="Text Box 68">
          <a:extLst>
            <a:ext uri="{FF2B5EF4-FFF2-40B4-BE49-F238E27FC236}">
              <a16:creationId xmlns:a16="http://schemas.microsoft.com/office/drawing/2014/main" id="{00000000-0008-0000-0900-000075000000}"/>
            </a:ext>
          </a:extLst>
        </xdr:cNvPr>
        <xdr:cNvSpPr txBox="1">
          <a:spLocks noChangeArrowheads="1"/>
        </xdr:cNvSpPr>
      </xdr:nvSpPr>
      <xdr:spPr bwMode="auto">
        <a:xfrm>
          <a:off x="4243588" y="2508655"/>
          <a:ext cx="139526"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12</a:t>
          </a:r>
        </a:p>
      </xdr:txBody>
    </xdr:sp>
    <xdr:clientData/>
  </xdr:oneCellAnchor>
  <xdr:oneCellAnchor>
    <xdr:from>
      <xdr:col>7</xdr:col>
      <xdr:colOff>95223</xdr:colOff>
      <xdr:row>19</xdr:row>
      <xdr:rowOff>61695</xdr:rowOff>
    </xdr:from>
    <xdr:ext cx="172355" cy="136961"/>
    <xdr:sp macro="" textlink="">
      <xdr:nvSpPr>
        <xdr:cNvPr id="118" name="Text Box 95">
          <a:extLst>
            <a:ext uri="{FF2B5EF4-FFF2-40B4-BE49-F238E27FC236}">
              <a16:creationId xmlns:a16="http://schemas.microsoft.com/office/drawing/2014/main" id="{00000000-0008-0000-0900-000076000000}"/>
            </a:ext>
          </a:extLst>
        </xdr:cNvPr>
        <xdr:cNvSpPr txBox="1">
          <a:spLocks noChangeArrowheads="1"/>
        </xdr:cNvSpPr>
      </xdr:nvSpPr>
      <xdr:spPr bwMode="auto">
        <a:xfrm>
          <a:off x="3272763" y="2782035"/>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17</xdr:col>
      <xdr:colOff>60244</xdr:colOff>
      <xdr:row>19</xdr:row>
      <xdr:rowOff>39048</xdr:rowOff>
    </xdr:from>
    <xdr:ext cx="172355" cy="136961"/>
    <xdr:sp macro="" textlink="">
      <xdr:nvSpPr>
        <xdr:cNvPr id="119" name="Text Box 96">
          <a:extLst>
            <a:ext uri="{FF2B5EF4-FFF2-40B4-BE49-F238E27FC236}">
              <a16:creationId xmlns:a16="http://schemas.microsoft.com/office/drawing/2014/main" id="{00000000-0008-0000-0900-000077000000}"/>
            </a:ext>
          </a:extLst>
        </xdr:cNvPr>
        <xdr:cNvSpPr txBox="1">
          <a:spLocks noChangeArrowheads="1"/>
        </xdr:cNvSpPr>
      </xdr:nvSpPr>
      <xdr:spPr bwMode="auto">
        <a:xfrm>
          <a:off x="4761784" y="275938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13</xdr:col>
      <xdr:colOff>154989</xdr:colOff>
      <xdr:row>19</xdr:row>
      <xdr:rowOff>38928</xdr:rowOff>
    </xdr:from>
    <xdr:ext cx="172355" cy="136961"/>
    <xdr:sp macro="" textlink="">
      <xdr:nvSpPr>
        <xdr:cNvPr id="120" name="Text Box 96">
          <a:extLst>
            <a:ext uri="{FF2B5EF4-FFF2-40B4-BE49-F238E27FC236}">
              <a16:creationId xmlns:a16="http://schemas.microsoft.com/office/drawing/2014/main" id="{00000000-0008-0000-0900-000078000000}"/>
            </a:ext>
          </a:extLst>
        </xdr:cNvPr>
        <xdr:cNvSpPr txBox="1">
          <a:spLocks noChangeArrowheads="1"/>
        </xdr:cNvSpPr>
      </xdr:nvSpPr>
      <xdr:spPr bwMode="auto">
        <a:xfrm>
          <a:off x="4246929" y="275926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oneCellAnchor>
    <xdr:from>
      <xdr:col>22</xdr:col>
      <xdr:colOff>92017</xdr:colOff>
      <xdr:row>19</xdr:row>
      <xdr:rowOff>39048</xdr:rowOff>
    </xdr:from>
    <xdr:ext cx="172355" cy="136961"/>
    <xdr:sp macro="" textlink="">
      <xdr:nvSpPr>
        <xdr:cNvPr id="121" name="Text Box 96">
          <a:extLst>
            <a:ext uri="{FF2B5EF4-FFF2-40B4-BE49-F238E27FC236}">
              <a16:creationId xmlns:a16="http://schemas.microsoft.com/office/drawing/2014/main" id="{00000000-0008-0000-0900-000079000000}"/>
            </a:ext>
          </a:extLst>
        </xdr:cNvPr>
        <xdr:cNvSpPr txBox="1">
          <a:spLocks noChangeArrowheads="1"/>
        </xdr:cNvSpPr>
      </xdr:nvSpPr>
      <xdr:spPr bwMode="auto">
        <a:xfrm>
          <a:off x="5555557" y="2759388"/>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twoCellAnchor>
    <xdr:from>
      <xdr:col>11</xdr:col>
      <xdr:colOff>149638</xdr:colOff>
      <xdr:row>23</xdr:row>
      <xdr:rowOff>2084</xdr:rowOff>
    </xdr:from>
    <xdr:to>
      <xdr:col>26</xdr:col>
      <xdr:colOff>133888</xdr:colOff>
      <xdr:row>23</xdr:row>
      <xdr:rowOff>2084</xdr:rowOff>
    </xdr:to>
    <xdr:sp macro="" textlink="">
      <xdr:nvSpPr>
        <xdr:cNvPr id="122" name="Line 73">
          <a:extLst>
            <a:ext uri="{FF2B5EF4-FFF2-40B4-BE49-F238E27FC236}">
              <a16:creationId xmlns:a16="http://schemas.microsoft.com/office/drawing/2014/main" id="{00000000-0008-0000-0900-00007A000000}"/>
            </a:ext>
          </a:extLst>
        </xdr:cNvPr>
        <xdr:cNvSpPr>
          <a:spLocks noChangeShapeType="1"/>
        </xdr:cNvSpPr>
      </xdr:nvSpPr>
      <xdr:spPr bwMode="auto">
        <a:xfrm flipH="1">
          <a:off x="3936778" y="3271064"/>
          <a:ext cx="2270250" cy="0"/>
        </a:xfrm>
        <a:prstGeom prst="line">
          <a:avLst/>
        </a:prstGeom>
        <a:noFill/>
        <a:ln w="25400">
          <a:solidFill>
            <a:srgbClr val="00B0F0"/>
          </a:solidFill>
          <a:prstDash val="sysDot"/>
          <a:round/>
          <a:headEnd/>
          <a:tailEnd/>
        </a:ln>
      </xdr:spPr>
    </xdr:sp>
    <xdr:clientData/>
  </xdr:twoCellAnchor>
  <xdr:oneCellAnchor>
    <xdr:from>
      <xdr:col>26</xdr:col>
      <xdr:colOff>20856</xdr:colOff>
      <xdr:row>21</xdr:row>
      <xdr:rowOff>67106</xdr:rowOff>
    </xdr:from>
    <xdr:ext cx="139526" cy="170303"/>
    <xdr:sp macro="" textlink="">
      <xdr:nvSpPr>
        <xdr:cNvPr id="123" name="Text Box 18">
          <a:extLst>
            <a:ext uri="{FF2B5EF4-FFF2-40B4-BE49-F238E27FC236}">
              <a16:creationId xmlns:a16="http://schemas.microsoft.com/office/drawing/2014/main" id="{00000000-0008-0000-0900-00007B000000}"/>
            </a:ext>
          </a:extLst>
        </xdr:cNvPr>
        <xdr:cNvSpPr txBox="1">
          <a:spLocks noChangeArrowheads="1"/>
        </xdr:cNvSpPr>
      </xdr:nvSpPr>
      <xdr:spPr bwMode="auto">
        <a:xfrm>
          <a:off x="6093996" y="3061766"/>
          <a:ext cx="139526" cy="170303"/>
        </a:xfrm>
        <a:prstGeom prst="rect">
          <a:avLst/>
        </a:prstGeom>
        <a:solidFill>
          <a:schemeClr val="bg1"/>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21</a:t>
          </a:r>
        </a:p>
      </xdr:txBody>
    </xdr:sp>
    <xdr:clientData/>
  </xdr:oneCellAnchor>
  <xdr:twoCellAnchor>
    <xdr:from>
      <xdr:col>26</xdr:col>
      <xdr:colOff>95366</xdr:colOff>
      <xdr:row>23</xdr:row>
      <xdr:rowOff>4523</xdr:rowOff>
    </xdr:from>
    <xdr:to>
      <xdr:col>41</xdr:col>
      <xdr:colOff>42491</xdr:colOff>
      <xdr:row>23</xdr:row>
      <xdr:rowOff>4523</xdr:rowOff>
    </xdr:to>
    <xdr:cxnSp macro="">
      <xdr:nvCxnSpPr>
        <xdr:cNvPr id="124" name="直線コネクタ 138">
          <a:extLst>
            <a:ext uri="{FF2B5EF4-FFF2-40B4-BE49-F238E27FC236}">
              <a16:creationId xmlns:a16="http://schemas.microsoft.com/office/drawing/2014/main" id="{00000000-0008-0000-0900-00007C000000}"/>
            </a:ext>
          </a:extLst>
        </xdr:cNvPr>
        <xdr:cNvCxnSpPr>
          <a:cxnSpLocks noChangeShapeType="1"/>
        </xdr:cNvCxnSpPr>
      </xdr:nvCxnSpPr>
      <xdr:spPr bwMode="auto">
        <a:xfrm flipV="1">
          <a:off x="6168506" y="3273503"/>
          <a:ext cx="2103585" cy="0"/>
        </a:xfrm>
        <a:prstGeom prst="line">
          <a:avLst/>
        </a:prstGeom>
        <a:noFill/>
        <a:ln w="31750" algn="ctr">
          <a:solidFill>
            <a:srgbClr val="FF0000"/>
          </a:solidFill>
          <a:prstDash val="solid"/>
          <a:round/>
          <a:headEnd/>
          <a:tailEnd/>
        </a:ln>
      </xdr:spPr>
    </xdr:cxnSp>
    <xdr:clientData/>
  </xdr:twoCellAnchor>
  <xdr:twoCellAnchor>
    <xdr:from>
      <xdr:col>33</xdr:col>
      <xdr:colOff>63843</xdr:colOff>
      <xdr:row>23</xdr:row>
      <xdr:rowOff>4545</xdr:rowOff>
    </xdr:from>
    <xdr:to>
      <xdr:col>39</xdr:col>
      <xdr:colOff>114018</xdr:colOff>
      <xdr:row>23</xdr:row>
      <xdr:rowOff>4545</xdr:rowOff>
    </xdr:to>
    <xdr:sp macro="" textlink="">
      <xdr:nvSpPr>
        <xdr:cNvPr id="125" name="Line 17">
          <a:extLst>
            <a:ext uri="{FF2B5EF4-FFF2-40B4-BE49-F238E27FC236}">
              <a16:creationId xmlns:a16="http://schemas.microsoft.com/office/drawing/2014/main" id="{00000000-0008-0000-0900-00007D000000}"/>
            </a:ext>
          </a:extLst>
        </xdr:cNvPr>
        <xdr:cNvSpPr>
          <a:spLocks noChangeShapeType="1"/>
        </xdr:cNvSpPr>
      </xdr:nvSpPr>
      <xdr:spPr bwMode="auto">
        <a:xfrm>
          <a:off x="7203783" y="3273525"/>
          <a:ext cx="835035" cy="0"/>
        </a:xfrm>
        <a:prstGeom prst="line">
          <a:avLst/>
        </a:prstGeom>
        <a:noFill/>
        <a:ln w="38100">
          <a:solidFill>
            <a:srgbClr val="000000"/>
          </a:solidFill>
          <a:round/>
          <a:headEnd/>
          <a:tailEnd/>
        </a:ln>
      </xdr:spPr>
    </xdr:sp>
    <xdr:clientData/>
  </xdr:twoCellAnchor>
  <xdr:oneCellAnchor>
    <xdr:from>
      <xdr:col>38</xdr:col>
      <xdr:colOff>160607</xdr:colOff>
      <xdr:row>21</xdr:row>
      <xdr:rowOff>16152</xdr:rowOff>
    </xdr:from>
    <xdr:ext cx="249606" cy="248759"/>
    <xdr:sp macro="" textlink="">
      <xdr:nvSpPr>
        <xdr:cNvPr id="126" name="フローチャート : 判断 143">
          <a:extLst>
            <a:ext uri="{FF2B5EF4-FFF2-40B4-BE49-F238E27FC236}">
              <a16:creationId xmlns:a16="http://schemas.microsoft.com/office/drawing/2014/main" id="{00000000-0008-0000-0900-00007E000000}"/>
            </a:ext>
          </a:extLst>
        </xdr:cNvPr>
        <xdr:cNvSpPr/>
      </xdr:nvSpPr>
      <xdr:spPr bwMode="auto">
        <a:xfrm>
          <a:off x="7925387" y="3010812"/>
          <a:ext cx="249606"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17 </a:t>
          </a:r>
        </a:p>
      </xdr:txBody>
    </xdr:sp>
    <xdr:clientData/>
  </xdr:oneCellAnchor>
  <xdr:oneCellAnchor>
    <xdr:from>
      <xdr:col>41</xdr:col>
      <xdr:colOff>14328</xdr:colOff>
      <xdr:row>21</xdr:row>
      <xdr:rowOff>68340</xdr:rowOff>
    </xdr:from>
    <xdr:ext cx="88229" cy="170303"/>
    <xdr:sp macro="" textlink="">
      <xdr:nvSpPr>
        <xdr:cNvPr id="127" name="Text Box 8">
          <a:extLst>
            <a:ext uri="{FF2B5EF4-FFF2-40B4-BE49-F238E27FC236}">
              <a16:creationId xmlns:a16="http://schemas.microsoft.com/office/drawing/2014/main" id="{00000000-0008-0000-0900-00007F000000}"/>
            </a:ext>
          </a:extLst>
        </xdr:cNvPr>
        <xdr:cNvSpPr txBox="1">
          <a:spLocks noChangeArrowheads="1"/>
        </xdr:cNvSpPr>
      </xdr:nvSpPr>
      <xdr:spPr bwMode="auto">
        <a:xfrm>
          <a:off x="8243928" y="3063000"/>
          <a:ext cx="88229" cy="170303"/>
        </a:xfrm>
        <a:prstGeom prst="rect">
          <a:avLst/>
        </a:prstGeom>
        <a:solidFill>
          <a:srgbClr val="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rgbClr val="000000"/>
              </a:solidFill>
              <a:latin typeface="ＭＳ Ｐゴシック"/>
              <a:ea typeface="ＭＳ Ｐゴシック"/>
            </a:rPr>
            <a:t>2</a:t>
          </a:r>
        </a:p>
      </xdr:txBody>
    </xdr:sp>
    <xdr:clientData/>
  </xdr:oneCellAnchor>
  <xdr:oneCellAnchor>
    <xdr:from>
      <xdr:col>32</xdr:col>
      <xdr:colOff>116344</xdr:colOff>
      <xdr:row>21</xdr:row>
      <xdr:rowOff>15876</xdr:rowOff>
    </xdr:from>
    <xdr:ext cx="247650" cy="248759"/>
    <xdr:sp macro="" textlink="">
      <xdr:nvSpPr>
        <xdr:cNvPr id="128" name="フローチャート : 判断 145">
          <a:extLst>
            <a:ext uri="{FF2B5EF4-FFF2-40B4-BE49-F238E27FC236}">
              <a16:creationId xmlns:a16="http://schemas.microsoft.com/office/drawing/2014/main" id="{00000000-0008-0000-0900-000080000000}"/>
            </a:ext>
          </a:extLst>
        </xdr:cNvPr>
        <xdr:cNvSpPr/>
      </xdr:nvSpPr>
      <xdr:spPr bwMode="auto">
        <a:xfrm>
          <a:off x="7103884" y="3010536"/>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23</a:t>
          </a:r>
        </a:p>
      </xdr:txBody>
    </xdr:sp>
    <xdr:clientData/>
  </xdr:oneCellAnchor>
  <xdr:oneCellAnchor>
    <xdr:from>
      <xdr:col>21</xdr:col>
      <xdr:colOff>28763</xdr:colOff>
      <xdr:row>21</xdr:row>
      <xdr:rowOff>62635</xdr:rowOff>
    </xdr:from>
    <xdr:ext cx="139525" cy="170303"/>
    <xdr:sp macro="" textlink="">
      <xdr:nvSpPr>
        <xdr:cNvPr id="129" name="Text Box 68">
          <a:extLst>
            <a:ext uri="{FF2B5EF4-FFF2-40B4-BE49-F238E27FC236}">
              <a16:creationId xmlns:a16="http://schemas.microsoft.com/office/drawing/2014/main" id="{00000000-0008-0000-0900-000081000000}"/>
            </a:ext>
          </a:extLst>
        </xdr:cNvPr>
        <xdr:cNvSpPr txBox="1">
          <a:spLocks noChangeArrowheads="1"/>
        </xdr:cNvSpPr>
      </xdr:nvSpPr>
      <xdr:spPr bwMode="auto">
        <a:xfrm>
          <a:off x="5339903" y="3057295"/>
          <a:ext cx="139525"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26</a:t>
          </a:r>
        </a:p>
      </xdr:txBody>
    </xdr:sp>
    <xdr:clientData/>
  </xdr:oneCellAnchor>
  <xdr:oneCellAnchor>
    <xdr:from>
      <xdr:col>17</xdr:col>
      <xdr:colOff>151002</xdr:colOff>
      <xdr:row>21</xdr:row>
      <xdr:rowOff>62635</xdr:rowOff>
    </xdr:from>
    <xdr:ext cx="139525" cy="170303"/>
    <xdr:sp macro="" textlink="">
      <xdr:nvSpPr>
        <xdr:cNvPr id="130" name="Text Box 68">
          <a:extLst>
            <a:ext uri="{FF2B5EF4-FFF2-40B4-BE49-F238E27FC236}">
              <a16:creationId xmlns:a16="http://schemas.microsoft.com/office/drawing/2014/main" id="{00000000-0008-0000-0900-000082000000}"/>
            </a:ext>
          </a:extLst>
        </xdr:cNvPr>
        <xdr:cNvSpPr txBox="1">
          <a:spLocks noChangeArrowheads="1"/>
        </xdr:cNvSpPr>
      </xdr:nvSpPr>
      <xdr:spPr bwMode="auto">
        <a:xfrm>
          <a:off x="4852542" y="3057295"/>
          <a:ext cx="139525" cy="170303"/>
        </a:xfrm>
        <a:prstGeom prst="rect">
          <a:avLst/>
        </a:prstGeom>
        <a:solidFill>
          <a:sysClr val="window" lastClr="FFFFFF"/>
        </a:solidFill>
        <a:ln w="9525">
          <a:noFill/>
          <a:miter lim="800000"/>
          <a:headEnd/>
          <a:tailEnd/>
        </a:ln>
      </xdr:spPr>
      <xdr:txBody>
        <a:bodyPr wrap="none" lIns="18288" tIns="18288" rIns="18288" bIns="18288" anchor="ctr" upright="1">
          <a:spAutoFit/>
        </a:bodyPr>
        <a:lstStyle/>
        <a:p>
          <a:pPr algn="ctr" rtl="0">
            <a:defRPr sz="1000"/>
          </a:pPr>
          <a:r>
            <a:rPr lang="en-US" altLang="ja-JP" sz="800" b="0" i="0" u="none" strike="noStrike" baseline="0">
              <a:solidFill>
                <a:sysClr val="windowText" lastClr="000000"/>
              </a:solidFill>
              <a:latin typeface="ＭＳ Ｐゴシック"/>
              <a:ea typeface="ＭＳ Ｐゴシック"/>
            </a:rPr>
            <a:t>22</a:t>
          </a:r>
        </a:p>
      </xdr:txBody>
    </xdr:sp>
    <xdr:clientData/>
  </xdr:oneCellAnchor>
  <xdr:oneCellAnchor>
    <xdr:from>
      <xdr:col>11</xdr:col>
      <xdr:colOff>87274</xdr:colOff>
      <xdr:row>23</xdr:row>
      <xdr:rowOff>48087</xdr:rowOff>
    </xdr:from>
    <xdr:ext cx="172355" cy="136961"/>
    <xdr:sp macro="" textlink="">
      <xdr:nvSpPr>
        <xdr:cNvPr id="131" name="Text Box 95">
          <a:extLst>
            <a:ext uri="{FF2B5EF4-FFF2-40B4-BE49-F238E27FC236}">
              <a16:creationId xmlns:a16="http://schemas.microsoft.com/office/drawing/2014/main" id="{00000000-0008-0000-0900-000083000000}"/>
            </a:ext>
          </a:extLst>
        </xdr:cNvPr>
        <xdr:cNvSpPr txBox="1">
          <a:spLocks noChangeArrowheads="1"/>
        </xdr:cNvSpPr>
      </xdr:nvSpPr>
      <xdr:spPr bwMode="auto">
        <a:xfrm>
          <a:off x="3874414" y="3317067"/>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oneCellAnchor>
  <xdr:oneCellAnchor>
    <xdr:from>
      <xdr:col>21</xdr:col>
      <xdr:colOff>36419</xdr:colOff>
      <xdr:row>23</xdr:row>
      <xdr:rowOff>53790</xdr:rowOff>
    </xdr:from>
    <xdr:ext cx="172355" cy="136961"/>
    <xdr:sp macro="" textlink="">
      <xdr:nvSpPr>
        <xdr:cNvPr id="132" name="Text Box 96">
          <a:extLst>
            <a:ext uri="{FF2B5EF4-FFF2-40B4-BE49-F238E27FC236}">
              <a16:creationId xmlns:a16="http://schemas.microsoft.com/office/drawing/2014/main" id="{00000000-0008-0000-0900-000084000000}"/>
            </a:ext>
          </a:extLst>
        </xdr:cNvPr>
        <xdr:cNvSpPr txBox="1">
          <a:spLocks noChangeArrowheads="1"/>
        </xdr:cNvSpPr>
      </xdr:nvSpPr>
      <xdr:spPr bwMode="auto">
        <a:xfrm>
          <a:off x="5347559" y="3322770"/>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oneCellAnchor>
  <xdr:oneCellAnchor>
    <xdr:from>
      <xdr:col>17</xdr:col>
      <xdr:colOff>139099</xdr:colOff>
      <xdr:row>23</xdr:row>
      <xdr:rowOff>53671</xdr:rowOff>
    </xdr:from>
    <xdr:ext cx="172355" cy="136961"/>
    <xdr:sp macro="" textlink="">
      <xdr:nvSpPr>
        <xdr:cNvPr id="133" name="Text Box 96">
          <a:extLst>
            <a:ext uri="{FF2B5EF4-FFF2-40B4-BE49-F238E27FC236}">
              <a16:creationId xmlns:a16="http://schemas.microsoft.com/office/drawing/2014/main" id="{00000000-0008-0000-0900-000085000000}"/>
            </a:ext>
          </a:extLst>
        </xdr:cNvPr>
        <xdr:cNvSpPr txBox="1">
          <a:spLocks noChangeArrowheads="1"/>
        </xdr:cNvSpPr>
      </xdr:nvSpPr>
      <xdr:spPr bwMode="auto">
        <a:xfrm>
          <a:off x="4840639" y="3322651"/>
          <a:ext cx="172355" cy="136961"/>
        </a:xfrm>
        <a:prstGeom prst="rect">
          <a:avLst/>
        </a:prstGeom>
        <a:solidFill>
          <a:srgbClr val="FFFFFF"/>
        </a:solidFill>
        <a:ln w="9525">
          <a:noFill/>
          <a:miter lim="800000"/>
          <a:headEnd/>
          <a:tailEnd/>
        </a:ln>
      </xdr:spPr>
      <xdr:txBody>
        <a:bodyPr wrap="non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oneCellAnchor>
  <xdr:oneCellAnchor>
    <xdr:from>
      <xdr:col>26</xdr:col>
      <xdr:colOff>4688</xdr:colOff>
      <xdr:row>23</xdr:row>
      <xdr:rowOff>35176</xdr:rowOff>
    </xdr:from>
    <xdr:ext cx="217561" cy="136961"/>
    <xdr:sp macro="" textlink="">
      <xdr:nvSpPr>
        <xdr:cNvPr id="134" name="Text Box 96">
          <a:extLst>
            <a:ext uri="{FF2B5EF4-FFF2-40B4-BE49-F238E27FC236}">
              <a16:creationId xmlns:a16="http://schemas.microsoft.com/office/drawing/2014/main" id="{00000000-0008-0000-0900-000086000000}"/>
            </a:ext>
          </a:extLst>
        </xdr:cNvPr>
        <xdr:cNvSpPr txBox="1">
          <a:spLocks noChangeArrowheads="1"/>
        </xdr:cNvSpPr>
      </xdr:nvSpPr>
      <xdr:spPr bwMode="auto">
        <a:xfrm>
          <a:off x="6077828" y="3304156"/>
          <a:ext cx="217561" cy="136961"/>
        </a:xfrm>
        <a:prstGeom prst="rect">
          <a:avLst/>
        </a:prstGeom>
        <a:solidFill>
          <a:srgbClr val="FFFFFF"/>
        </a:solidFill>
        <a:ln w="9525">
          <a:noFill/>
          <a:miter lim="800000"/>
          <a:headEnd/>
          <a:tailEnd/>
        </a:ln>
      </xdr:spPr>
      <xdr:txBody>
        <a:bodyPr wrap="square" lIns="9144" tIns="18288" rIns="9144" bIns="18288" anchor="ctr" upright="1">
          <a:sp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twoCellAnchor>
    <xdr:from>
      <xdr:col>44</xdr:col>
      <xdr:colOff>47623</xdr:colOff>
      <xdr:row>20</xdr:row>
      <xdr:rowOff>66675</xdr:rowOff>
    </xdr:from>
    <xdr:to>
      <xdr:col>47</xdr:col>
      <xdr:colOff>312234</xdr:colOff>
      <xdr:row>28</xdr:row>
      <xdr:rowOff>76199</xdr:rowOff>
    </xdr:to>
    <xdr:grpSp>
      <xdr:nvGrpSpPr>
        <xdr:cNvPr id="135" name="グループ化 134">
          <a:extLst>
            <a:ext uri="{FF2B5EF4-FFF2-40B4-BE49-F238E27FC236}">
              <a16:creationId xmlns:a16="http://schemas.microsoft.com/office/drawing/2014/main" id="{00000000-0008-0000-0900-000087000000}"/>
            </a:ext>
          </a:extLst>
        </xdr:cNvPr>
        <xdr:cNvGrpSpPr/>
      </xdr:nvGrpSpPr>
      <xdr:grpSpPr>
        <a:xfrm>
          <a:off x="8734423" y="2924175"/>
          <a:ext cx="1278071" cy="1106804"/>
          <a:chOff x="9772648" y="3228975"/>
          <a:chExt cx="1426661" cy="1152524"/>
        </a:xfrm>
      </xdr:grpSpPr>
      <xdr:grpSp>
        <xdr:nvGrpSpPr>
          <xdr:cNvPr id="136" name="Group 60">
            <a:extLst>
              <a:ext uri="{FF2B5EF4-FFF2-40B4-BE49-F238E27FC236}">
                <a16:creationId xmlns:a16="http://schemas.microsoft.com/office/drawing/2014/main" id="{00000000-0008-0000-0900-000088000000}"/>
              </a:ext>
            </a:extLst>
          </xdr:cNvPr>
          <xdr:cNvGrpSpPr>
            <a:grpSpLocks/>
          </xdr:cNvGrpSpPr>
        </xdr:nvGrpSpPr>
        <xdr:grpSpPr bwMode="auto">
          <a:xfrm>
            <a:off x="9772648" y="3286124"/>
            <a:ext cx="1426661" cy="1095375"/>
            <a:chOff x="1007" y="197"/>
            <a:chExt cx="142" cy="118"/>
          </a:xfrm>
        </xdr:grpSpPr>
        <xdr:sp macro="" textlink="">
          <xdr:nvSpPr>
            <xdr:cNvPr id="138" name="AutoShape 61">
              <a:extLst>
                <a:ext uri="{FF2B5EF4-FFF2-40B4-BE49-F238E27FC236}">
                  <a16:creationId xmlns:a16="http://schemas.microsoft.com/office/drawing/2014/main" id="{00000000-0008-0000-0900-00008A000000}"/>
                </a:ext>
              </a:extLst>
            </xdr:cNvPr>
            <xdr:cNvSpPr>
              <a:spLocks noChangeArrowheads="1"/>
            </xdr:cNvSpPr>
          </xdr:nvSpPr>
          <xdr:spPr bwMode="auto">
            <a:xfrm>
              <a:off x="1007" y="197"/>
              <a:ext cx="139" cy="118"/>
            </a:xfrm>
            <a:prstGeom prst="roundRect">
              <a:avLst>
                <a:gd name="adj" fmla="val 16667"/>
              </a:avLst>
            </a:prstGeom>
            <a:solidFill>
              <a:srgbClr val="FFFFCC"/>
            </a:solidFill>
            <a:ln w="9525">
              <a:solidFill>
                <a:srgbClr val="000000"/>
              </a:solidFill>
              <a:round/>
              <a:headEnd/>
              <a:tailEnd/>
            </a:ln>
          </xdr:spPr>
        </xdr:sp>
        <xdr:sp macro="" textlink="">
          <xdr:nvSpPr>
            <xdr:cNvPr id="139" name="Text Box 62">
              <a:extLst>
                <a:ext uri="{FF2B5EF4-FFF2-40B4-BE49-F238E27FC236}">
                  <a16:creationId xmlns:a16="http://schemas.microsoft.com/office/drawing/2014/main" id="{00000000-0008-0000-0900-00008B000000}"/>
                </a:ext>
              </a:extLst>
            </xdr:cNvPr>
            <xdr:cNvSpPr txBox="1">
              <a:spLocks noChangeArrowheads="1"/>
            </xdr:cNvSpPr>
          </xdr:nvSpPr>
          <xdr:spPr bwMode="auto">
            <a:xfrm>
              <a:off x="1017" y="208"/>
              <a:ext cx="132" cy="99"/>
            </a:xfrm>
            <a:prstGeom prst="rect">
              <a:avLst/>
            </a:prstGeom>
            <a:solidFill>
              <a:srgbClr val="FFFFFF">
                <a:alpha val="0"/>
              </a:srgbClr>
            </a:solidFill>
            <a:ln w="9525">
              <a:noFill/>
              <a:miter lim="800000"/>
              <a:headEnd/>
              <a:tailEnd/>
            </a:ln>
          </xdr:spPr>
          <xdr:txBody>
            <a:bodyPr vertOverflow="clip" wrap="square" lIns="18288" tIns="18288" rIns="0" bIns="18288" anchor="ctr" upright="1"/>
            <a:lstStyle/>
            <a:p>
              <a:pPr algn="l" rtl="0">
                <a:defRPr sz="1000"/>
              </a:pPr>
              <a:r>
                <a:rPr lang="ja-JP" altLang="en-US" sz="700" b="0" i="0" u="none" strike="noStrike" baseline="0">
                  <a:solidFill>
                    <a:srgbClr val="000000"/>
                  </a:solidFill>
                  <a:latin typeface="ＭＳ Ｐゴシック"/>
                  <a:ea typeface="ＭＳ Ｐゴシック"/>
                </a:rPr>
                <a:t>下見：下見</a:t>
              </a:r>
            </a:p>
            <a:p>
              <a:pPr algn="l" rtl="0">
                <a:defRPr sz="1000"/>
              </a:pPr>
              <a:r>
                <a:rPr lang="ja-JP" altLang="en-US" sz="700" b="0" i="0" u="none" strike="noStrike" baseline="0">
                  <a:solidFill>
                    <a:srgbClr val="000000"/>
                  </a:solidFill>
                  <a:latin typeface="ＭＳ Ｐゴシック"/>
                  <a:ea typeface="ＭＳ Ｐゴシック"/>
                </a:rPr>
                <a:t>示依：意見招請依頼（事→局）</a:t>
              </a:r>
            </a:p>
            <a:p>
              <a:pPr algn="l" rtl="0">
                <a:defRPr sz="1000"/>
              </a:pPr>
              <a:r>
                <a:rPr lang="ja-JP" altLang="en-US" sz="700" b="0" i="0" u="none" strike="noStrike" baseline="0">
                  <a:solidFill>
                    <a:srgbClr val="000000"/>
                  </a:solidFill>
                  <a:latin typeface="ＭＳ Ｐゴシック"/>
                  <a:ea typeface="ＭＳ Ｐゴシック"/>
                </a:rPr>
                <a:t>公示：意見招請官報掲載</a:t>
              </a:r>
            </a:p>
            <a:p>
              <a:pPr algn="l" rtl="0">
                <a:defRPr sz="1000"/>
              </a:pPr>
              <a:r>
                <a:rPr lang="ja-JP" altLang="en-US" sz="700" b="0" i="0" u="none" strike="noStrike" baseline="0">
                  <a:solidFill>
                    <a:srgbClr val="000000"/>
                  </a:solidFill>
                  <a:latin typeface="ＭＳ Ｐゴシック"/>
                  <a:ea typeface="ＭＳ Ｐゴシック"/>
                </a:rPr>
                <a:t>契依：契約依頼（事→局）</a:t>
              </a:r>
            </a:p>
            <a:p>
              <a:pPr algn="l" rtl="0">
                <a:defRPr sz="1000"/>
              </a:pPr>
              <a:r>
                <a:rPr lang="ja-JP" altLang="en-US" sz="700" b="0" i="0" u="none" strike="noStrike" baseline="0">
                  <a:solidFill>
                    <a:srgbClr val="000000"/>
                  </a:solidFill>
                  <a:latin typeface="ＭＳ Ｐゴシック"/>
                  <a:ea typeface="ＭＳ Ｐゴシック"/>
                </a:rPr>
                <a:t>告依：官報公告依頼（事→局）</a:t>
              </a:r>
            </a:p>
            <a:p>
              <a:pPr algn="l" rtl="0">
                <a:defRPr sz="1000"/>
              </a:pPr>
              <a:r>
                <a:rPr lang="ja-JP" altLang="en-US" sz="700" b="0" i="0" u="none" strike="noStrike" baseline="0">
                  <a:solidFill>
                    <a:srgbClr val="000000"/>
                  </a:solidFill>
                  <a:latin typeface="ＭＳ Ｐゴシック"/>
                  <a:ea typeface="ＭＳ Ｐゴシック"/>
                </a:rPr>
                <a:t>公告：（仕様書等配布開始）</a:t>
              </a:r>
            </a:p>
          </xdr:txBody>
        </xdr:sp>
      </xdr:grpSp>
      <xdr:sp macro="" textlink="">
        <xdr:nvSpPr>
          <xdr:cNvPr id="137" name="Text Box 50">
            <a:extLst>
              <a:ext uri="{FF2B5EF4-FFF2-40B4-BE49-F238E27FC236}">
                <a16:creationId xmlns:a16="http://schemas.microsoft.com/office/drawing/2014/main" id="{00000000-0008-0000-0900-000089000000}"/>
              </a:ext>
            </a:extLst>
          </xdr:cNvPr>
          <xdr:cNvSpPr txBox="1">
            <a:spLocks noChangeArrowheads="1"/>
          </xdr:cNvSpPr>
        </xdr:nvSpPr>
        <xdr:spPr bwMode="auto">
          <a:xfrm>
            <a:off x="9988554" y="3228975"/>
            <a:ext cx="288921" cy="129017"/>
          </a:xfrm>
          <a:prstGeom prst="rect">
            <a:avLst/>
          </a:prstGeom>
          <a:solidFill>
            <a:srgbClr val="FFFFCC"/>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凡例</a:t>
            </a:r>
          </a:p>
        </xdr:txBody>
      </xdr:sp>
    </xdr:grpSp>
    <xdr:clientData/>
  </xdr:twoCellAnchor>
  <xdr:twoCellAnchor>
    <xdr:from>
      <xdr:col>7</xdr:col>
      <xdr:colOff>68730</xdr:colOff>
      <xdr:row>36</xdr:row>
      <xdr:rowOff>19545</xdr:rowOff>
    </xdr:from>
    <xdr:to>
      <xdr:col>15</xdr:col>
      <xdr:colOff>25955</xdr:colOff>
      <xdr:row>36</xdr:row>
      <xdr:rowOff>19545</xdr:rowOff>
    </xdr:to>
    <xdr:sp macro="" textlink="">
      <xdr:nvSpPr>
        <xdr:cNvPr id="140" name="Line 73">
          <a:extLst>
            <a:ext uri="{FF2B5EF4-FFF2-40B4-BE49-F238E27FC236}">
              <a16:creationId xmlns:a16="http://schemas.microsoft.com/office/drawing/2014/main" id="{00000000-0008-0000-0900-00008C000000}"/>
            </a:ext>
          </a:extLst>
        </xdr:cNvPr>
        <xdr:cNvSpPr>
          <a:spLocks noChangeShapeType="1"/>
        </xdr:cNvSpPr>
      </xdr:nvSpPr>
      <xdr:spPr bwMode="auto">
        <a:xfrm flipH="1">
          <a:off x="3246270" y="4995405"/>
          <a:ext cx="1176425" cy="0"/>
        </a:xfrm>
        <a:prstGeom prst="line">
          <a:avLst/>
        </a:prstGeom>
        <a:noFill/>
        <a:ln w="25400">
          <a:solidFill>
            <a:srgbClr val="00B0F0"/>
          </a:solidFill>
          <a:prstDash val="sysDot"/>
          <a:round/>
          <a:headEnd/>
          <a:tailEnd/>
        </a:ln>
      </xdr:spPr>
    </xdr:sp>
    <xdr:clientData/>
  </xdr:twoCellAnchor>
  <xdr:twoCellAnchor>
    <xdr:from>
      <xdr:col>13</xdr:col>
      <xdr:colOff>51264</xdr:colOff>
      <xdr:row>34</xdr:row>
      <xdr:rowOff>84567</xdr:rowOff>
    </xdr:from>
    <xdr:to>
      <xdr:col>13</xdr:col>
      <xdr:colOff>139494</xdr:colOff>
      <xdr:row>35</xdr:row>
      <xdr:rowOff>111995</xdr:rowOff>
    </xdr:to>
    <xdr:sp macro="" textlink="">
      <xdr:nvSpPr>
        <xdr:cNvPr id="141" name="Text Box 18">
          <a:extLst>
            <a:ext uri="{FF2B5EF4-FFF2-40B4-BE49-F238E27FC236}">
              <a16:creationId xmlns:a16="http://schemas.microsoft.com/office/drawing/2014/main" id="{00000000-0008-0000-0900-00008D000000}"/>
            </a:ext>
          </a:extLst>
        </xdr:cNvPr>
        <xdr:cNvSpPr txBox="1">
          <a:spLocks noChangeArrowheads="1"/>
        </xdr:cNvSpPr>
      </xdr:nvSpPr>
      <xdr:spPr bwMode="auto">
        <a:xfrm>
          <a:off x="4143204" y="4786107"/>
          <a:ext cx="88230" cy="164588"/>
        </a:xfrm>
        <a:prstGeom prst="rect">
          <a:avLst/>
        </a:prstGeom>
        <a:solidFill>
          <a:schemeClr val="bg1"/>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ysClr val="windowText" lastClr="000000"/>
              </a:solidFill>
              <a:latin typeface="ＭＳ Ｐゴシック"/>
              <a:ea typeface="ＭＳ Ｐゴシック"/>
            </a:rPr>
            <a:t>4</a:t>
          </a:r>
        </a:p>
      </xdr:txBody>
    </xdr:sp>
    <xdr:clientData/>
  </xdr:twoCellAnchor>
  <xdr:twoCellAnchor>
    <xdr:from>
      <xdr:col>13</xdr:col>
      <xdr:colOff>89013</xdr:colOff>
      <xdr:row>36</xdr:row>
      <xdr:rowOff>21984</xdr:rowOff>
    </xdr:from>
    <xdr:to>
      <xdr:col>20</xdr:col>
      <xdr:colOff>90638</xdr:colOff>
      <xdr:row>36</xdr:row>
      <xdr:rowOff>21984</xdr:rowOff>
    </xdr:to>
    <xdr:cxnSp macro="">
      <xdr:nvCxnSpPr>
        <xdr:cNvPr id="142" name="直線コネクタ 138">
          <a:extLst>
            <a:ext uri="{FF2B5EF4-FFF2-40B4-BE49-F238E27FC236}">
              <a16:creationId xmlns:a16="http://schemas.microsoft.com/office/drawing/2014/main" id="{00000000-0008-0000-0900-00008E000000}"/>
            </a:ext>
          </a:extLst>
        </xdr:cNvPr>
        <xdr:cNvCxnSpPr>
          <a:cxnSpLocks noChangeShapeType="1"/>
        </xdr:cNvCxnSpPr>
      </xdr:nvCxnSpPr>
      <xdr:spPr bwMode="auto">
        <a:xfrm flipV="1">
          <a:off x="4180953" y="4997844"/>
          <a:ext cx="1068425" cy="0"/>
        </a:xfrm>
        <a:prstGeom prst="line">
          <a:avLst/>
        </a:prstGeom>
        <a:noFill/>
        <a:ln w="31750" algn="ctr">
          <a:solidFill>
            <a:srgbClr val="FF0000"/>
          </a:solidFill>
          <a:prstDash val="solid"/>
          <a:round/>
          <a:headEnd/>
          <a:tailEnd/>
        </a:ln>
      </xdr:spPr>
    </xdr:cxnSp>
    <xdr:clientData/>
  </xdr:twoCellAnchor>
  <xdr:twoCellAnchor>
    <xdr:from>
      <xdr:col>14</xdr:col>
      <xdr:colOff>146379</xdr:colOff>
      <xdr:row>36</xdr:row>
      <xdr:rowOff>27491</xdr:rowOff>
    </xdr:from>
    <xdr:to>
      <xdr:col>19</xdr:col>
      <xdr:colOff>29254</xdr:colOff>
      <xdr:row>36</xdr:row>
      <xdr:rowOff>27491</xdr:rowOff>
    </xdr:to>
    <xdr:sp macro="" textlink="">
      <xdr:nvSpPr>
        <xdr:cNvPr id="143" name="Line 17">
          <a:extLst>
            <a:ext uri="{FF2B5EF4-FFF2-40B4-BE49-F238E27FC236}">
              <a16:creationId xmlns:a16="http://schemas.microsoft.com/office/drawing/2014/main" id="{00000000-0008-0000-0900-00008F000000}"/>
            </a:ext>
          </a:extLst>
        </xdr:cNvPr>
        <xdr:cNvSpPr>
          <a:spLocks noChangeShapeType="1"/>
        </xdr:cNvSpPr>
      </xdr:nvSpPr>
      <xdr:spPr bwMode="auto">
        <a:xfrm>
          <a:off x="4390719" y="5003351"/>
          <a:ext cx="644875" cy="0"/>
        </a:xfrm>
        <a:prstGeom prst="line">
          <a:avLst/>
        </a:prstGeom>
        <a:noFill/>
        <a:ln w="38100">
          <a:solidFill>
            <a:srgbClr val="000000"/>
          </a:solidFill>
          <a:round/>
          <a:headEnd/>
          <a:tailEnd/>
        </a:ln>
      </xdr:spPr>
    </xdr:sp>
    <xdr:clientData/>
  </xdr:twoCellAnchor>
  <xdr:twoCellAnchor>
    <xdr:from>
      <xdr:col>20</xdr:col>
      <xdr:colOff>21983</xdr:colOff>
      <xdr:row>34</xdr:row>
      <xdr:rowOff>76276</xdr:rowOff>
    </xdr:from>
    <xdr:to>
      <xdr:col>20</xdr:col>
      <xdr:colOff>161509</xdr:colOff>
      <xdr:row>35</xdr:row>
      <xdr:rowOff>103704</xdr:rowOff>
    </xdr:to>
    <xdr:sp macro="" textlink="">
      <xdr:nvSpPr>
        <xdr:cNvPr id="144" name="Text Box 8">
          <a:extLst>
            <a:ext uri="{FF2B5EF4-FFF2-40B4-BE49-F238E27FC236}">
              <a16:creationId xmlns:a16="http://schemas.microsoft.com/office/drawing/2014/main" id="{00000000-0008-0000-0900-000090000000}"/>
            </a:ext>
          </a:extLst>
        </xdr:cNvPr>
        <xdr:cNvSpPr txBox="1">
          <a:spLocks noChangeArrowheads="1"/>
        </xdr:cNvSpPr>
      </xdr:nvSpPr>
      <xdr:spPr bwMode="auto">
        <a:xfrm>
          <a:off x="5180723" y="4777816"/>
          <a:ext cx="131906" cy="164588"/>
        </a:xfrm>
        <a:prstGeom prst="rect">
          <a:avLst/>
        </a:prstGeom>
        <a:solidFill>
          <a:srgbClr val="FFFFFF"/>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rgbClr val="000000"/>
              </a:solidFill>
              <a:latin typeface="ＭＳ Ｐゴシック"/>
              <a:ea typeface="ＭＳ Ｐゴシック"/>
            </a:rPr>
            <a:t>15</a:t>
          </a:r>
        </a:p>
      </xdr:txBody>
    </xdr:sp>
    <xdr:clientData/>
  </xdr:twoCellAnchor>
  <xdr:twoCellAnchor>
    <xdr:from>
      <xdr:col>14</xdr:col>
      <xdr:colOff>93976</xdr:colOff>
      <xdr:row>36</xdr:row>
      <xdr:rowOff>62188</xdr:rowOff>
    </xdr:from>
    <xdr:to>
      <xdr:col>15</xdr:col>
      <xdr:colOff>65032</xdr:colOff>
      <xdr:row>37</xdr:row>
      <xdr:rowOff>44540</xdr:rowOff>
    </xdr:to>
    <xdr:sp macro="" textlink="">
      <xdr:nvSpPr>
        <xdr:cNvPr id="145" name="正方形/長方形 144">
          <a:extLst>
            <a:ext uri="{FF2B5EF4-FFF2-40B4-BE49-F238E27FC236}">
              <a16:creationId xmlns:a16="http://schemas.microsoft.com/office/drawing/2014/main" id="{00000000-0008-0000-0900-000091000000}"/>
            </a:ext>
          </a:extLst>
        </xdr:cNvPr>
        <xdr:cNvSpPr/>
      </xdr:nvSpPr>
      <xdr:spPr bwMode="auto">
        <a:xfrm>
          <a:off x="4338316" y="5038048"/>
          <a:ext cx="123456" cy="119512"/>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en-US" altLang="ja-JP" sz="800" baseline="0">
              <a:solidFill>
                <a:srgbClr val="FF0000"/>
              </a:solidFill>
            </a:rPr>
            <a:t>19</a:t>
          </a:r>
          <a:r>
            <a:rPr kumimoji="1" lang="en-US" altLang="ja-JP" sz="800">
              <a:solidFill>
                <a:srgbClr val="FF0000"/>
              </a:solidFill>
            </a:rPr>
            <a:t> </a:t>
          </a:r>
          <a:endParaRPr kumimoji="1" lang="ja-JP" altLang="en-US" sz="800">
            <a:solidFill>
              <a:srgbClr val="FF0000"/>
            </a:solidFill>
          </a:endParaRPr>
        </a:p>
      </xdr:txBody>
    </xdr:sp>
    <xdr:clientData/>
  </xdr:twoCellAnchor>
  <xdr:twoCellAnchor>
    <xdr:from>
      <xdr:col>17</xdr:col>
      <xdr:colOff>139007</xdr:colOff>
      <xdr:row>36</xdr:row>
      <xdr:rowOff>60946</xdr:rowOff>
    </xdr:from>
    <xdr:to>
      <xdr:col>18</xdr:col>
      <xdr:colOff>110064</xdr:colOff>
      <xdr:row>37</xdr:row>
      <xdr:rowOff>43298</xdr:rowOff>
    </xdr:to>
    <xdr:sp macro="" textlink="">
      <xdr:nvSpPr>
        <xdr:cNvPr id="146" name="正方形/長方形 145">
          <a:extLst>
            <a:ext uri="{FF2B5EF4-FFF2-40B4-BE49-F238E27FC236}">
              <a16:creationId xmlns:a16="http://schemas.microsoft.com/office/drawing/2014/main" id="{00000000-0008-0000-0900-000092000000}"/>
            </a:ext>
          </a:extLst>
        </xdr:cNvPr>
        <xdr:cNvSpPr/>
      </xdr:nvSpPr>
      <xdr:spPr bwMode="auto">
        <a:xfrm>
          <a:off x="4840547" y="5036806"/>
          <a:ext cx="123457" cy="119512"/>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en-US" altLang="ja-JP" sz="800">
              <a:solidFill>
                <a:srgbClr val="FF0000"/>
              </a:solidFill>
            </a:rPr>
            <a:t>23</a:t>
          </a:r>
          <a:r>
            <a:rPr kumimoji="1" lang="ja-JP" altLang="en-US" sz="800">
              <a:solidFill>
                <a:srgbClr val="FF0000"/>
              </a:solidFill>
            </a:rPr>
            <a:t> </a:t>
          </a:r>
        </a:p>
      </xdr:txBody>
    </xdr:sp>
    <xdr:clientData/>
  </xdr:twoCellAnchor>
  <xdr:twoCellAnchor>
    <xdr:from>
      <xdr:col>10</xdr:col>
      <xdr:colOff>57599</xdr:colOff>
      <xdr:row>34</xdr:row>
      <xdr:rowOff>71437</xdr:rowOff>
    </xdr:from>
    <xdr:to>
      <xdr:col>10</xdr:col>
      <xdr:colOff>145829</xdr:colOff>
      <xdr:row>35</xdr:row>
      <xdr:rowOff>98865</xdr:rowOff>
    </xdr:to>
    <xdr:sp macro="" textlink="">
      <xdr:nvSpPr>
        <xdr:cNvPr id="147" name="Text Box 68">
          <a:extLst>
            <a:ext uri="{FF2B5EF4-FFF2-40B4-BE49-F238E27FC236}">
              <a16:creationId xmlns:a16="http://schemas.microsoft.com/office/drawing/2014/main" id="{00000000-0008-0000-0900-000093000000}"/>
            </a:ext>
          </a:extLst>
        </xdr:cNvPr>
        <xdr:cNvSpPr txBox="1">
          <a:spLocks noChangeArrowheads="1"/>
        </xdr:cNvSpPr>
      </xdr:nvSpPr>
      <xdr:spPr bwMode="auto">
        <a:xfrm>
          <a:off x="3692339" y="4772977"/>
          <a:ext cx="88230" cy="164588"/>
        </a:xfrm>
        <a:prstGeom prst="rect">
          <a:avLst/>
        </a:prstGeom>
        <a:solidFill>
          <a:sysClr val="window" lastClr="FFFFFF"/>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ysClr val="windowText" lastClr="000000"/>
              </a:solidFill>
              <a:latin typeface="ＭＳ Ｐゴシック"/>
              <a:ea typeface="ＭＳ Ｐゴシック"/>
            </a:rPr>
            <a:t>4</a:t>
          </a:r>
        </a:p>
      </xdr:txBody>
    </xdr:sp>
    <xdr:clientData/>
  </xdr:twoCellAnchor>
  <xdr:twoCellAnchor>
    <xdr:from>
      <xdr:col>9</xdr:col>
      <xdr:colOff>12898</xdr:colOff>
      <xdr:row>34</xdr:row>
      <xdr:rowOff>71437</xdr:rowOff>
    </xdr:from>
    <xdr:to>
      <xdr:col>9</xdr:col>
      <xdr:colOff>152424</xdr:colOff>
      <xdr:row>35</xdr:row>
      <xdr:rowOff>98865</xdr:rowOff>
    </xdr:to>
    <xdr:sp macro="" textlink="">
      <xdr:nvSpPr>
        <xdr:cNvPr id="148" name="Text Box 68">
          <a:extLst>
            <a:ext uri="{FF2B5EF4-FFF2-40B4-BE49-F238E27FC236}">
              <a16:creationId xmlns:a16="http://schemas.microsoft.com/office/drawing/2014/main" id="{00000000-0008-0000-0900-000094000000}"/>
            </a:ext>
          </a:extLst>
        </xdr:cNvPr>
        <xdr:cNvSpPr txBox="1">
          <a:spLocks noChangeArrowheads="1"/>
        </xdr:cNvSpPr>
      </xdr:nvSpPr>
      <xdr:spPr bwMode="auto">
        <a:xfrm>
          <a:off x="3495238" y="4772977"/>
          <a:ext cx="139526" cy="164588"/>
        </a:xfrm>
        <a:prstGeom prst="rect">
          <a:avLst/>
        </a:prstGeom>
        <a:solidFill>
          <a:sysClr val="window" lastClr="FFFFFF"/>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ysClr val="windowText" lastClr="000000"/>
              </a:solidFill>
              <a:latin typeface="ＭＳ Ｐゴシック"/>
              <a:ea typeface="ＭＳ Ｐゴシック"/>
            </a:rPr>
            <a:t>24</a:t>
          </a:r>
        </a:p>
      </xdr:txBody>
    </xdr:sp>
    <xdr:clientData/>
  </xdr:twoCellAnchor>
  <xdr:twoCellAnchor>
    <xdr:from>
      <xdr:col>7</xdr:col>
      <xdr:colOff>31751</xdr:colOff>
      <xdr:row>36</xdr:row>
      <xdr:rowOff>79156</xdr:rowOff>
    </xdr:from>
    <xdr:to>
      <xdr:col>8</xdr:col>
      <xdr:colOff>29481</xdr:colOff>
      <xdr:row>37</xdr:row>
      <xdr:rowOff>73242</xdr:rowOff>
    </xdr:to>
    <xdr:sp macro="" textlink="">
      <xdr:nvSpPr>
        <xdr:cNvPr id="149" name="Text Box 95">
          <a:extLst>
            <a:ext uri="{FF2B5EF4-FFF2-40B4-BE49-F238E27FC236}">
              <a16:creationId xmlns:a16="http://schemas.microsoft.com/office/drawing/2014/main" id="{00000000-0008-0000-0900-000095000000}"/>
            </a:ext>
          </a:extLst>
        </xdr:cNvPr>
        <xdr:cNvSpPr txBox="1">
          <a:spLocks noChangeArrowheads="1"/>
        </xdr:cNvSpPr>
      </xdr:nvSpPr>
      <xdr:spPr bwMode="auto">
        <a:xfrm>
          <a:off x="3209291" y="5055016"/>
          <a:ext cx="150130" cy="131246"/>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rgbClr val="000000"/>
              </a:solidFill>
              <a:latin typeface="ＭＳ Ｐゴシック"/>
              <a:ea typeface="ＭＳ Ｐゴシック"/>
            </a:rPr>
            <a:t>下見</a:t>
          </a:r>
        </a:p>
      </xdr:txBody>
    </xdr:sp>
    <xdr:clientData/>
  </xdr:twoCellAnchor>
  <xdr:twoCellAnchor>
    <xdr:from>
      <xdr:col>10</xdr:col>
      <xdr:colOff>50717</xdr:colOff>
      <xdr:row>36</xdr:row>
      <xdr:rowOff>84859</xdr:rowOff>
    </xdr:from>
    <xdr:to>
      <xdr:col>11</xdr:col>
      <xdr:colOff>48447</xdr:colOff>
      <xdr:row>37</xdr:row>
      <xdr:rowOff>78945</xdr:rowOff>
    </xdr:to>
    <xdr:sp macro="" textlink="">
      <xdr:nvSpPr>
        <xdr:cNvPr id="150" name="Text Box 96">
          <a:extLst>
            <a:ext uri="{FF2B5EF4-FFF2-40B4-BE49-F238E27FC236}">
              <a16:creationId xmlns:a16="http://schemas.microsoft.com/office/drawing/2014/main" id="{00000000-0008-0000-0900-000096000000}"/>
            </a:ext>
          </a:extLst>
        </xdr:cNvPr>
        <xdr:cNvSpPr txBox="1">
          <a:spLocks noChangeArrowheads="1"/>
        </xdr:cNvSpPr>
      </xdr:nvSpPr>
      <xdr:spPr bwMode="auto">
        <a:xfrm>
          <a:off x="3685457" y="5060719"/>
          <a:ext cx="150130" cy="131246"/>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公告</a:t>
          </a:r>
        </a:p>
      </xdr:txBody>
    </xdr:sp>
    <xdr:clientData/>
  </xdr:twoCellAnchor>
  <xdr:twoCellAnchor>
    <xdr:from>
      <xdr:col>8</xdr:col>
      <xdr:colOff>167683</xdr:colOff>
      <xdr:row>36</xdr:row>
      <xdr:rowOff>84740</xdr:rowOff>
    </xdr:from>
    <xdr:to>
      <xdr:col>9</xdr:col>
      <xdr:colOff>165413</xdr:colOff>
      <xdr:row>37</xdr:row>
      <xdr:rowOff>78826</xdr:rowOff>
    </xdr:to>
    <xdr:sp macro="" textlink="">
      <xdr:nvSpPr>
        <xdr:cNvPr id="151" name="Text Box 96">
          <a:extLst>
            <a:ext uri="{FF2B5EF4-FFF2-40B4-BE49-F238E27FC236}">
              <a16:creationId xmlns:a16="http://schemas.microsoft.com/office/drawing/2014/main" id="{00000000-0008-0000-0900-000097000000}"/>
            </a:ext>
          </a:extLst>
        </xdr:cNvPr>
        <xdr:cNvSpPr txBox="1">
          <a:spLocks noChangeArrowheads="1"/>
        </xdr:cNvSpPr>
      </xdr:nvSpPr>
      <xdr:spPr bwMode="auto">
        <a:xfrm>
          <a:off x="3482383" y="5060600"/>
          <a:ext cx="150130" cy="131246"/>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契依</a:t>
          </a:r>
        </a:p>
      </xdr:txBody>
    </xdr:sp>
    <xdr:clientData/>
  </xdr:twoCellAnchor>
  <xdr:twoCellAnchor>
    <xdr:from>
      <xdr:col>12</xdr:col>
      <xdr:colOff>173917</xdr:colOff>
      <xdr:row>36</xdr:row>
      <xdr:rowOff>82693</xdr:rowOff>
    </xdr:from>
    <xdr:to>
      <xdr:col>13</xdr:col>
      <xdr:colOff>171647</xdr:colOff>
      <xdr:row>37</xdr:row>
      <xdr:rowOff>76779</xdr:rowOff>
    </xdr:to>
    <xdr:sp macro="" textlink="">
      <xdr:nvSpPr>
        <xdr:cNvPr id="152" name="Text Box 96">
          <a:extLst>
            <a:ext uri="{FF2B5EF4-FFF2-40B4-BE49-F238E27FC236}">
              <a16:creationId xmlns:a16="http://schemas.microsoft.com/office/drawing/2014/main" id="{00000000-0008-0000-0900-000098000000}"/>
            </a:ext>
          </a:extLst>
        </xdr:cNvPr>
        <xdr:cNvSpPr txBox="1">
          <a:spLocks noChangeArrowheads="1"/>
        </xdr:cNvSpPr>
      </xdr:nvSpPr>
      <xdr:spPr bwMode="auto">
        <a:xfrm>
          <a:off x="4090597" y="5058553"/>
          <a:ext cx="150130" cy="131246"/>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twoCellAnchor>
  <xdr:oneCellAnchor>
    <xdr:from>
      <xdr:col>14</xdr:col>
      <xdr:colOff>15875</xdr:colOff>
      <xdr:row>34</xdr:row>
      <xdr:rowOff>23812</xdr:rowOff>
    </xdr:from>
    <xdr:ext cx="247650" cy="248759"/>
    <xdr:sp macro="" textlink="">
      <xdr:nvSpPr>
        <xdr:cNvPr id="153" name="フローチャート : 判断 189">
          <a:extLst>
            <a:ext uri="{FF2B5EF4-FFF2-40B4-BE49-F238E27FC236}">
              <a16:creationId xmlns:a16="http://schemas.microsoft.com/office/drawing/2014/main" id="{00000000-0008-0000-0900-000099000000}"/>
            </a:ext>
          </a:extLst>
        </xdr:cNvPr>
        <xdr:cNvSpPr/>
      </xdr:nvSpPr>
      <xdr:spPr bwMode="auto">
        <a:xfrm>
          <a:off x="4260215" y="4725352"/>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18</a:t>
          </a:r>
        </a:p>
      </xdr:txBody>
    </xdr:sp>
    <xdr:clientData/>
  </xdr:oneCellAnchor>
  <xdr:oneCellAnchor>
    <xdr:from>
      <xdr:col>18</xdr:col>
      <xdr:colOff>73030</xdr:colOff>
      <xdr:row>34</xdr:row>
      <xdr:rowOff>25417</xdr:rowOff>
    </xdr:from>
    <xdr:ext cx="247650" cy="248759"/>
    <xdr:sp macro="" textlink="">
      <xdr:nvSpPr>
        <xdr:cNvPr id="154" name="フローチャート : 判断 190">
          <a:extLst>
            <a:ext uri="{FF2B5EF4-FFF2-40B4-BE49-F238E27FC236}">
              <a16:creationId xmlns:a16="http://schemas.microsoft.com/office/drawing/2014/main" id="{00000000-0008-0000-0900-00009A000000}"/>
            </a:ext>
          </a:extLst>
        </xdr:cNvPr>
        <xdr:cNvSpPr/>
      </xdr:nvSpPr>
      <xdr:spPr bwMode="auto">
        <a:xfrm>
          <a:off x="4926970" y="4726957"/>
          <a:ext cx="247650" cy="248759"/>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square" lIns="18288" tIns="0" rIns="0" bIns="0" rtlCol="0" anchor="ctr" upright="1">
          <a:spAutoFit/>
        </a:bodyPr>
        <a:lstStyle/>
        <a:p>
          <a:pPr algn="ctr"/>
          <a:r>
            <a:rPr kumimoji="1" lang="en-US" altLang="ja-JP" sz="800" baseline="0">
              <a:solidFill>
                <a:schemeClr val="tx2"/>
              </a:solidFill>
            </a:rPr>
            <a:t>1</a:t>
          </a:r>
        </a:p>
      </xdr:txBody>
    </xdr:sp>
    <xdr:clientData/>
  </xdr:oneCellAnchor>
  <xdr:twoCellAnchor>
    <xdr:from>
      <xdr:col>44</xdr:col>
      <xdr:colOff>57149</xdr:colOff>
      <xdr:row>11</xdr:row>
      <xdr:rowOff>28573</xdr:rowOff>
    </xdr:from>
    <xdr:to>
      <xdr:col>47</xdr:col>
      <xdr:colOff>276223</xdr:colOff>
      <xdr:row>19</xdr:row>
      <xdr:rowOff>85721</xdr:rowOff>
    </xdr:to>
    <xdr:grpSp>
      <xdr:nvGrpSpPr>
        <xdr:cNvPr id="155" name="グループ化 154">
          <a:extLst>
            <a:ext uri="{FF2B5EF4-FFF2-40B4-BE49-F238E27FC236}">
              <a16:creationId xmlns:a16="http://schemas.microsoft.com/office/drawing/2014/main" id="{00000000-0008-0000-0900-00009B000000}"/>
            </a:ext>
          </a:extLst>
        </xdr:cNvPr>
        <xdr:cNvGrpSpPr/>
      </xdr:nvGrpSpPr>
      <xdr:grpSpPr>
        <a:xfrm>
          <a:off x="8743949" y="1651633"/>
          <a:ext cx="1263014" cy="1154428"/>
          <a:chOff x="9782174" y="1847848"/>
          <a:chExt cx="1381124" cy="1200148"/>
        </a:xfrm>
      </xdr:grpSpPr>
      <xdr:grpSp>
        <xdr:nvGrpSpPr>
          <xdr:cNvPr id="156" name="グループ化 149">
            <a:extLst>
              <a:ext uri="{FF2B5EF4-FFF2-40B4-BE49-F238E27FC236}">
                <a16:creationId xmlns:a16="http://schemas.microsoft.com/office/drawing/2014/main" id="{00000000-0008-0000-0900-00009C000000}"/>
              </a:ext>
            </a:extLst>
          </xdr:cNvPr>
          <xdr:cNvGrpSpPr>
            <a:grpSpLocks/>
          </xdr:cNvGrpSpPr>
        </xdr:nvGrpSpPr>
        <xdr:grpSpPr bwMode="auto">
          <a:xfrm>
            <a:off x="9782174" y="1847848"/>
            <a:ext cx="1381124" cy="1200148"/>
            <a:chOff x="5068990" y="8345376"/>
            <a:chExt cx="2323605" cy="1336888"/>
          </a:xfrm>
        </xdr:grpSpPr>
        <xdr:sp macro="" textlink="">
          <xdr:nvSpPr>
            <xdr:cNvPr id="158" name="AutoShape 45">
              <a:extLst>
                <a:ext uri="{FF2B5EF4-FFF2-40B4-BE49-F238E27FC236}">
                  <a16:creationId xmlns:a16="http://schemas.microsoft.com/office/drawing/2014/main" id="{00000000-0008-0000-0900-00009E000000}"/>
                </a:ext>
              </a:extLst>
            </xdr:cNvPr>
            <xdr:cNvSpPr>
              <a:spLocks noChangeArrowheads="1"/>
            </xdr:cNvSpPr>
          </xdr:nvSpPr>
          <xdr:spPr bwMode="auto">
            <a:xfrm>
              <a:off x="5068990" y="8407842"/>
              <a:ext cx="2323605" cy="1274422"/>
            </a:xfrm>
            <a:prstGeom prst="roundRect">
              <a:avLst>
                <a:gd name="adj" fmla="val 11181"/>
              </a:avLst>
            </a:prstGeom>
            <a:solidFill>
              <a:srgbClr val="FFFFCC"/>
            </a:solidFill>
            <a:ln w="9525">
              <a:solidFill>
                <a:srgbClr val="000000"/>
              </a:solidFill>
              <a:round/>
              <a:headEnd/>
              <a:tailEnd/>
            </a:ln>
          </xdr:spPr>
        </xdr:sp>
        <xdr:sp macro="" textlink="">
          <xdr:nvSpPr>
            <xdr:cNvPr id="159" name="Text Box 48">
              <a:extLst>
                <a:ext uri="{FF2B5EF4-FFF2-40B4-BE49-F238E27FC236}">
                  <a16:creationId xmlns:a16="http://schemas.microsoft.com/office/drawing/2014/main" id="{00000000-0008-0000-0900-00009F000000}"/>
                </a:ext>
              </a:extLst>
            </xdr:cNvPr>
            <xdr:cNvSpPr txBox="1">
              <a:spLocks noChangeArrowheads="1"/>
            </xdr:cNvSpPr>
          </xdr:nvSpPr>
          <xdr:spPr bwMode="auto">
            <a:xfrm>
              <a:off x="7088124" y="9022821"/>
              <a:ext cx="256396" cy="351746"/>
            </a:xfrm>
            <a:prstGeom prst="rect">
              <a:avLst/>
            </a:prstGeom>
            <a:solidFill>
              <a:srgbClr val="FFFFFF">
                <a:alpha val="0"/>
              </a:srgbClr>
            </a:solidFill>
            <a:ln w="9525">
              <a:noFill/>
              <a:miter lim="800000"/>
              <a:headEnd/>
              <a:tailEnd/>
            </a:ln>
          </xdr:spPr>
          <xdr:txBody>
            <a:bodyPr vert="eaVert" wrap="none" lIns="18288" tIns="18288" rIns="18288"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工期末</a:t>
              </a:r>
            </a:p>
          </xdr:txBody>
        </xdr:sp>
        <xdr:sp macro="" textlink="">
          <xdr:nvSpPr>
            <xdr:cNvPr id="160" name="Text Box 50">
              <a:extLst>
                <a:ext uri="{FF2B5EF4-FFF2-40B4-BE49-F238E27FC236}">
                  <a16:creationId xmlns:a16="http://schemas.microsoft.com/office/drawing/2014/main" id="{00000000-0008-0000-0900-0000A0000000}"/>
                </a:ext>
              </a:extLst>
            </xdr:cNvPr>
            <xdr:cNvSpPr txBox="1">
              <a:spLocks noChangeArrowheads="1"/>
            </xdr:cNvSpPr>
          </xdr:nvSpPr>
          <xdr:spPr bwMode="auto">
            <a:xfrm>
              <a:off x="5395319" y="8345376"/>
              <a:ext cx="506966" cy="169760"/>
            </a:xfrm>
            <a:prstGeom prst="rect">
              <a:avLst/>
            </a:prstGeom>
            <a:solidFill>
              <a:srgbClr val="FFFFCC"/>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凡例</a:t>
              </a:r>
            </a:p>
          </xdr:txBody>
        </xdr:sp>
        <xdr:sp macro="" textlink="">
          <xdr:nvSpPr>
            <xdr:cNvPr id="161" name="Line 121">
              <a:extLst>
                <a:ext uri="{FF2B5EF4-FFF2-40B4-BE49-F238E27FC236}">
                  <a16:creationId xmlns:a16="http://schemas.microsoft.com/office/drawing/2014/main" id="{00000000-0008-0000-0900-0000A1000000}"/>
                </a:ext>
              </a:extLst>
            </xdr:cNvPr>
            <xdr:cNvSpPr>
              <a:spLocks noChangeShapeType="1"/>
            </xdr:cNvSpPr>
          </xdr:nvSpPr>
          <xdr:spPr bwMode="auto">
            <a:xfrm>
              <a:off x="5525520" y="9475727"/>
              <a:ext cx="1514161" cy="0"/>
            </a:xfrm>
            <a:prstGeom prst="line">
              <a:avLst/>
            </a:prstGeom>
            <a:noFill/>
            <a:ln w="15875">
              <a:solidFill>
                <a:srgbClr val="FF0000"/>
              </a:solidFill>
              <a:prstDash val="lgDashDotDot"/>
              <a:round/>
              <a:headEnd/>
              <a:tailEnd/>
            </a:ln>
          </xdr:spPr>
        </xdr:sp>
        <xdr:sp macro="" textlink="">
          <xdr:nvSpPr>
            <xdr:cNvPr id="162" name="正方形/長方形 161">
              <a:extLst>
                <a:ext uri="{FF2B5EF4-FFF2-40B4-BE49-F238E27FC236}">
                  <a16:creationId xmlns:a16="http://schemas.microsoft.com/office/drawing/2014/main" id="{00000000-0008-0000-0900-0000A2000000}"/>
                </a:ext>
              </a:extLst>
            </xdr:cNvPr>
            <xdr:cNvSpPr/>
          </xdr:nvSpPr>
          <xdr:spPr bwMode="auto">
            <a:xfrm>
              <a:off x="5844014" y="9017612"/>
              <a:ext cx="250568" cy="144751"/>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en-US" altLang="ja-JP" sz="800" baseline="0">
                  <a:solidFill>
                    <a:srgbClr val="FF0000"/>
                  </a:solidFill>
                </a:rPr>
                <a:t>11</a:t>
              </a:r>
              <a:r>
                <a:rPr kumimoji="1" lang="ja-JP" altLang="en-US" sz="800" baseline="0">
                  <a:solidFill>
                    <a:srgbClr val="FF0000"/>
                  </a:solidFill>
                </a:rPr>
                <a:t> </a:t>
              </a:r>
            </a:p>
          </xdr:txBody>
        </xdr:sp>
        <xdr:sp macro="" textlink="">
          <xdr:nvSpPr>
            <xdr:cNvPr id="163" name="Line 46">
              <a:extLst>
                <a:ext uri="{FF2B5EF4-FFF2-40B4-BE49-F238E27FC236}">
                  <a16:creationId xmlns:a16="http://schemas.microsoft.com/office/drawing/2014/main" id="{00000000-0008-0000-0900-0000A3000000}"/>
                </a:ext>
              </a:extLst>
            </xdr:cNvPr>
            <xdr:cNvSpPr>
              <a:spLocks noChangeShapeType="1"/>
            </xdr:cNvSpPr>
          </xdr:nvSpPr>
          <xdr:spPr bwMode="auto">
            <a:xfrm>
              <a:off x="5231923" y="8969817"/>
              <a:ext cx="1998693" cy="0"/>
            </a:xfrm>
            <a:prstGeom prst="line">
              <a:avLst/>
            </a:prstGeom>
            <a:noFill/>
            <a:ln w="34925">
              <a:solidFill>
                <a:srgbClr val="FF0000"/>
              </a:solidFill>
              <a:round/>
              <a:headEnd/>
              <a:tailEnd/>
            </a:ln>
          </xdr:spPr>
        </xdr:sp>
        <xdr:sp macro="" textlink="">
          <xdr:nvSpPr>
            <xdr:cNvPr id="164" name="フローチャート : 判断 160">
              <a:extLst>
                <a:ext uri="{FF2B5EF4-FFF2-40B4-BE49-F238E27FC236}">
                  <a16:creationId xmlns:a16="http://schemas.microsoft.com/office/drawing/2014/main" id="{00000000-0008-0000-0900-0000A4000000}"/>
                </a:ext>
              </a:extLst>
            </xdr:cNvPr>
            <xdr:cNvSpPr/>
          </xdr:nvSpPr>
          <xdr:spPr bwMode="auto">
            <a:xfrm>
              <a:off x="6572839" y="8684902"/>
              <a:ext cx="415874" cy="278074"/>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en-US" altLang="ja-JP" sz="800" baseline="0">
                  <a:solidFill>
                    <a:srgbClr val="0000FF"/>
                  </a:solidFill>
                </a:rPr>
                <a:t>20</a:t>
              </a:r>
            </a:p>
          </xdr:txBody>
        </xdr:sp>
        <xdr:sp macro="" textlink="">
          <xdr:nvSpPr>
            <xdr:cNvPr id="165" name="Text Box 21">
              <a:extLst>
                <a:ext uri="{FF2B5EF4-FFF2-40B4-BE49-F238E27FC236}">
                  <a16:creationId xmlns:a16="http://schemas.microsoft.com/office/drawing/2014/main" id="{00000000-0008-0000-0900-0000A5000000}"/>
                </a:ext>
              </a:extLst>
            </xdr:cNvPr>
            <xdr:cNvSpPr txBox="1">
              <a:spLocks noChangeArrowheads="1"/>
            </xdr:cNvSpPr>
          </xdr:nvSpPr>
          <xdr:spPr bwMode="auto">
            <a:xfrm>
              <a:off x="5220008" y="8747615"/>
              <a:ext cx="94272" cy="169333"/>
            </a:xfrm>
            <a:prstGeom prst="rect">
              <a:avLst/>
            </a:prstGeom>
            <a:solidFill>
              <a:srgbClr val="FFFFFF"/>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rgbClr val="000000"/>
                  </a:solidFill>
                  <a:latin typeface="ＭＳ Ｐゴシック"/>
                  <a:ea typeface="ＭＳ Ｐゴシック"/>
                </a:rPr>
                <a:t>1</a:t>
              </a:r>
            </a:p>
          </xdr:txBody>
        </xdr:sp>
        <xdr:sp macro="" textlink="">
          <xdr:nvSpPr>
            <xdr:cNvPr id="166" name="Text Box 21">
              <a:extLst>
                <a:ext uri="{FF2B5EF4-FFF2-40B4-BE49-F238E27FC236}">
                  <a16:creationId xmlns:a16="http://schemas.microsoft.com/office/drawing/2014/main" id="{00000000-0008-0000-0900-0000A6000000}"/>
                </a:ext>
              </a:extLst>
            </xdr:cNvPr>
            <xdr:cNvSpPr txBox="1">
              <a:spLocks noChangeArrowheads="1"/>
            </xdr:cNvSpPr>
          </xdr:nvSpPr>
          <xdr:spPr bwMode="auto">
            <a:xfrm>
              <a:off x="7154477" y="8755668"/>
              <a:ext cx="141408" cy="169333"/>
            </a:xfrm>
            <a:prstGeom prst="rect">
              <a:avLst/>
            </a:prstGeom>
            <a:solidFill>
              <a:srgbClr val="FFFFFF"/>
            </a:solidFill>
            <a:ln w="9525">
              <a:noFill/>
              <a:miter lim="800000"/>
              <a:headEnd/>
              <a:tailEnd/>
            </a:ln>
          </xdr:spPr>
          <xdr:txBody>
            <a:bodyPr wrap="none" lIns="18288" tIns="18288" rIns="18288" bIns="18288" anchor="ctr" upright="1">
              <a:noAutofit/>
            </a:bodyPr>
            <a:lstStyle/>
            <a:p>
              <a:pPr algn="ctr" rtl="0">
                <a:defRPr sz="1000"/>
              </a:pPr>
              <a:r>
                <a:rPr lang="en-US" altLang="ja-JP" sz="800" b="0" i="0" u="none" strike="noStrike" baseline="0">
                  <a:solidFill>
                    <a:srgbClr val="000000"/>
                  </a:solidFill>
                  <a:latin typeface="ＭＳ Ｐゴシック"/>
                  <a:ea typeface="ＭＳ Ｐゴシック"/>
                </a:rPr>
                <a:t>30</a:t>
              </a:r>
            </a:p>
          </xdr:txBody>
        </xdr:sp>
        <xdr:sp macro="" textlink="">
          <xdr:nvSpPr>
            <xdr:cNvPr id="167" name="正方形/長方形 166">
              <a:extLst>
                <a:ext uri="{FF2B5EF4-FFF2-40B4-BE49-F238E27FC236}">
                  <a16:creationId xmlns:a16="http://schemas.microsoft.com/office/drawing/2014/main" id="{00000000-0008-0000-0900-0000A7000000}"/>
                </a:ext>
              </a:extLst>
            </xdr:cNvPr>
            <xdr:cNvSpPr/>
          </xdr:nvSpPr>
          <xdr:spPr bwMode="auto">
            <a:xfrm>
              <a:off x="6434246" y="9017611"/>
              <a:ext cx="221207" cy="134141"/>
            </a:xfrm>
            <a:prstGeom prst="rect">
              <a:avLst/>
            </a:prstGeom>
            <a:solidFill>
              <a:srgbClr val="FFFFFF"/>
            </a:solidFill>
            <a:ln w="9525" cap="flat" cmpd="sng" algn="ctr">
              <a:solidFill>
                <a:srgbClr val="FF0000"/>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ja-JP" altLang="en-US" sz="800" baseline="0"/>
                <a:t> </a:t>
              </a:r>
              <a:r>
                <a:rPr kumimoji="1" lang="en-US" altLang="ja-JP" sz="800" baseline="0">
                  <a:solidFill>
                    <a:srgbClr val="FF0000"/>
                  </a:solidFill>
                </a:rPr>
                <a:t>17</a:t>
              </a:r>
              <a:r>
                <a:rPr kumimoji="1" lang="ja-JP" altLang="en-US" sz="800" baseline="0">
                  <a:solidFill>
                    <a:srgbClr val="FF0000"/>
                  </a:solidFill>
                </a:rPr>
                <a:t> </a:t>
              </a:r>
            </a:p>
          </xdr:txBody>
        </xdr:sp>
        <xdr:sp macro="" textlink="">
          <xdr:nvSpPr>
            <xdr:cNvPr id="168" name="Text Box 47">
              <a:extLst>
                <a:ext uri="{FF2B5EF4-FFF2-40B4-BE49-F238E27FC236}">
                  <a16:creationId xmlns:a16="http://schemas.microsoft.com/office/drawing/2014/main" id="{00000000-0008-0000-0900-0000A8000000}"/>
                </a:ext>
              </a:extLst>
            </xdr:cNvPr>
            <xdr:cNvSpPr txBox="1">
              <a:spLocks noChangeArrowheads="1"/>
            </xdr:cNvSpPr>
          </xdr:nvSpPr>
          <xdr:spPr bwMode="auto">
            <a:xfrm>
              <a:off x="5711145" y="8528024"/>
              <a:ext cx="348804" cy="169333"/>
            </a:xfrm>
            <a:prstGeom prst="rect">
              <a:avLst/>
            </a:prstGeom>
            <a:solidFill>
              <a:srgbClr val="FFFFFF">
                <a:alpha val="0"/>
              </a:srgbClr>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0000FF"/>
                  </a:solidFill>
                  <a:latin typeface="ＭＳ Ｐゴシック"/>
                  <a:ea typeface="ＭＳ Ｐゴシック"/>
                </a:rPr>
                <a:t>引渡</a:t>
              </a:r>
            </a:p>
          </xdr:txBody>
        </xdr:sp>
        <xdr:sp macro="" textlink="">
          <xdr:nvSpPr>
            <xdr:cNvPr id="169" name="Text Box 47">
              <a:extLst>
                <a:ext uri="{FF2B5EF4-FFF2-40B4-BE49-F238E27FC236}">
                  <a16:creationId xmlns:a16="http://schemas.microsoft.com/office/drawing/2014/main" id="{00000000-0008-0000-0900-0000A9000000}"/>
                </a:ext>
              </a:extLst>
            </xdr:cNvPr>
            <xdr:cNvSpPr txBox="1">
              <a:spLocks noChangeArrowheads="1"/>
            </xdr:cNvSpPr>
          </xdr:nvSpPr>
          <xdr:spPr bwMode="auto">
            <a:xfrm>
              <a:off x="6624047" y="8517412"/>
              <a:ext cx="348804" cy="169333"/>
            </a:xfrm>
            <a:prstGeom prst="rect">
              <a:avLst/>
            </a:prstGeom>
            <a:solidFill>
              <a:srgbClr val="FFFFFF">
                <a:alpha val="0"/>
              </a:srgbClr>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0000FF"/>
                  </a:solidFill>
                  <a:latin typeface="ＭＳ Ｐゴシック"/>
                  <a:ea typeface="ＭＳ Ｐゴシック"/>
                </a:rPr>
                <a:t>完了</a:t>
              </a:r>
            </a:p>
          </xdr:txBody>
        </xdr:sp>
        <xdr:sp macro="" textlink="">
          <xdr:nvSpPr>
            <xdr:cNvPr id="170" name="Text Box 47">
              <a:extLst>
                <a:ext uri="{FF2B5EF4-FFF2-40B4-BE49-F238E27FC236}">
                  <a16:creationId xmlns:a16="http://schemas.microsoft.com/office/drawing/2014/main" id="{00000000-0008-0000-0900-0000AA000000}"/>
                </a:ext>
              </a:extLst>
            </xdr:cNvPr>
            <xdr:cNvSpPr txBox="1">
              <a:spLocks noChangeArrowheads="1"/>
            </xdr:cNvSpPr>
          </xdr:nvSpPr>
          <xdr:spPr bwMode="auto">
            <a:xfrm>
              <a:off x="5796943" y="9172404"/>
              <a:ext cx="348804" cy="169333"/>
            </a:xfrm>
            <a:prstGeom prst="rect">
              <a:avLst/>
            </a:prstGeom>
            <a:solidFill>
              <a:srgbClr val="FFFFFF">
                <a:alpha val="0"/>
              </a:srgbClr>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FF0000"/>
                  </a:solidFill>
                  <a:latin typeface="ＭＳ Ｐゴシック"/>
                  <a:ea typeface="ＭＳ Ｐゴシック"/>
                </a:rPr>
                <a:t>入渠</a:t>
              </a:r>
            </a:p>
          </xdr:txBody>
        </xdr:sp>
        <xdr:sp macro="" textlink="">
          <xdr:nvSpPr>
            <xdr:cNvPr id="171" name="Text Box 47">
              <a:extLst>
                <a:ext uri="{FF2B5EF4-FFF2-40B4-BE49-F238E27FC236}">
                  <a16:creationId xmlns:a16="http://schemas.microsoft.com/office/drawing/2014/main" id="{00000000-0008-0000-0900-0000AB000000}"/>
                </a:ext>
              </a:extLst>
            </xdr:cNvPr>
            <xdr:cNvSpPr txBox="1">
              <a:spLocks noChangeArrowheads="1"/>
            </xdr:cNvSpPr>
          </xdr:nvSpPr>
          <xdr:spPr bwMode="auto">
            <a:xfrm>
              <a:off x="6390876" y="9167969"/>
              <a:ext cx="348804" cy="169333"/>
            </a:xfrm>
            <a:prstGeom prst="rect">
              <a:avLst/>
            </a:prstGeom>
            <a:solidFill>
              <a:srgbClr val="FFFFFF">
                <a:alpha val="0"/>
              </a:srgbClr>
            </a:solid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FF0000"/>
                  </a:solidFill>
                  <a:latin typeface="ＭＳ Ｐゴシック"/>
                  <a:ea typeface="ＭＳ Ｐゴシック"/>
                </a:rPr>
                <a:t>出渠</a:t>
              </a:r>
            </a:p>
          </xdr:txBody>
        </xdr:sp>
        <xdr:sp macro="" textlink="">
          <xdr:nvSpPr>
            <xdr:cNvPr id="172" name="フローチャート : 判断 168">
              <a:extLst>
                <a:ext uri="{FF2B5EF4-FFF2-40B4-BE49-F238E27FC236}">
                  <a16:creationId xmlns:a16="http://schemas.microsoft.com/office/drawing/2014/main" id="{00000000-0008-0000-0900-0000AC000000}"/>
                </a:ext>
              </a:extLst>
            </xdr:cNvPr>
            <xdr:cNvSpPr/>
          </xdr:nvSpPr>
          <xdr:spPr bwMode="auto">
            <a:xfrm>
              <a:off x="5675446" y="8695512"/>
              <a:ext cx="406344" cy="268380"/>
            </a:xfrm>
            <a:prstGeom prst="flowChartDecision">
              <a:avLst/>
            </a:prstGeom>
            <a:solidFill>
              <a:srgbClr val="FFFFFF"/>
            </a:solidFill>
            <a:ln w="9525" cap="flat" cmpd="sng" algn="ctr">
              <a:solidFill>
                <a:srgbClr val="0000FF"/>
              </a:solidFill>
              <a:prstDash val="solid"/>
              <a:round/>
              <a:headEnd type="none" w="med" len="med"/>
              <a:tailEnd type="none" w="med" len="med"/>
            </a:ln>
            <a:effectLst/>
          </xdr:spPr>
          <xdr:txBody>
            <a:bodyPr vertOverflow="clip" wrap="none" lIns="18288" tIns="0" rIns="0" bIns="0" rtlCol="0" anchor="ctr" upright="1">
              <a:noAutofit/>
            </a:bodyPr>
            <a:lstStyle/>
            <a:p>
              <a:pPr algn="ctr"/>
              <a:r>
                <a:rPr kumimoji="1" lang="en-US" altLang="ja-JP" sz="800" baseline="0">
                  <a:solidFill>
                    <a:srgbClr val="0000FF"/>
                  </a:solidFill>
                </a:rPr>
                <a:t>10</a:t>
              </a:r>
            </a:p>
          </xdr:txBody>
        </xdr:sp>
        <xdr:sp macro="" textlink="">
          <xdr:nvSpPr>
            <xdr:cNvPr id="173" name="Line 46">
              <a:extLst>
                <a:ext uri="{FF2B5EF4-FFF2-40B4-BE49-F238E27FC236}">
                  <a16:creationId xmlns:a16="http://schemas.microsoft.com/office/drawing/2014/main" id="{00000000-0008-0000-0900-0000AD000000}"/>
                </a:ext>
              </a:extLst>
            </xdr:cNvPr>
            <xdr:cNvSpPr>
              <a:spLocks noChangeShapeType="1"/>
            </xdr:cNvSpPr>
          </xdr:nvSpPr>
          <xdr:spPr bwMode="auto">
            <a:xfrm>
              <a:off x="5887501" y="8969816"/>
              <a:ext cx="908497" cy="0"/>
            </a:xfrm>
            <a:prstGeom prst="line">
              <a:avLst/>
            </a:prstGeom>
            <a:noFill/>
            <a:ln w="38100">
              <a:solidFill>
                <a:srgbClr val="000000"/>
              </a:solidFill>
              <a:round/>
              <a:headEnd/>
              <a:tailEnd/>
            </a:ln>
          </xdr:spPr>
        </xdr:sp>
        <xdr:sp macro="" textlink="">
          <xdr:nvSpPr>
            <xdr:cNvPr id="174" name="Text Box 122">
              <a:extLst>
                <a:ext uri="{FF2B5EF4-FFF2-40B4-BE49-F238E27FC236}">
                  <a16:creationId xmlns:a16="http://schemas.microsoft.com/office/drawing/2014/main" id="{00000000-0008-0000-0900-0000AE000000}"/>
                </a:ext>
              </a:extLst>
            </xdr:cNvPr>
            <xdr:cNvSpPr txBox="1">
              <a:spLocks noChangeArrowheads="1"/>
            </xdr:cNvSpPr>
          </xdr:nvSpPr>
          <xdr:spPr bwMode="auto">
            <a:xfrm>
              <a:off x="5930188" y="9484746"/>
              <a:ext cx="750824" cy="180991"/>
            </a:xfrm>
            <a:prstGeom prst="rect">
              <a:avLst/>
            </a:prstGeom>
            <a:noFill/>
            <a:ln w="9525">
              <a:noFill/>
              <a:miter lim="800000"/>
              <a:headEnd/>
              <a:tailEnd/>
            </a:ln>
          </xdr:spPr>
          <xdr:txBody>
            <a:bodyPr wrap="none" lIns="18288" tIns="18288" rIns="18288" bIns="18288" anchor="ctr" upright="1">
              <a:noAutofit/>
            </a:bodyPr>
            <a:lstStyle/>
            <a:p>
              <a:pPr algn="ctr" rtl="0">
                <a:defRPr sz="1000"/>
              </a:pPr>
              <a:r>
                <a:rPr lang="ja-JP" altLang="en-US" sz="800" b="0" i="0" u="none" strike="noStrike" baseline="0">
                  <a:solidFill>
                    <a:srgbClr val="FF0000"/>
                  </a:solidFill>
                  <a:latin typeface="ＭＳ Ｐゴシック"/>
                  <a:ea typeface="ＭＳ Ｐゴシック"/>
                </a:rPr>
                <a:t>受検期間</a:t>
              </a:r>
            </a:p>
          </xdr:txBody>
        </xdr:sp>
      </xdr:grpSp>
      <xdr:sp macro="" textlink="">
        <xdr:nvSpPr>
          <xdr:cNvPr id="157" name="Text Box 48">
            <a:extLst>
              <a:ext uri="{FF2B5EF4-FFF2-40B4-BE49-F238E27FC236}">
                <a16:creationId xmlns:a16="http://schemas.microsoft.com/office/drawing/2014/main" id="{00000000-0008-0000-0900-00009D000000}"/>
              </a:ext>
            </a:extLst>
          </xdr:cNvPr>
          <xdr:cNvSpPr txBox="1">
            <a:spLocks noChangeArrowheads="1"/>
          </xdr:cNvSpPr>
        </xdr:nvSpPr>
        <xdr:spPr bwMode="auto">
          <a:xfrm>
            <a:off x="9829800" y="2471305"/>
            <a:ext cx="152399" cy="315769"/>
          </a:xfrm>
          <a:prstGeom prst="rect">
            <a:avLst/>
          </a:prstGeom>
          <a:solidFill>
            <a:srgbClr val="FFFFFF">
              <a:alpha val="0"/>
            </a:srgbClr>
          </a:solidFill>
          <a:ln w="9525">
            <a:noFill/>
            <a:miter lim="800000"/>
            <a:headEnd/>
            <a:tailEnd/>
          </a:ln>
        </xdr:spPr>
        <xdr:txBody>
          <a:bodyPr vert="eaVert" wrap="none" lIns="18288" tIns="18288" rIns="18288" bIns="18288" anchor="ctr" upright="1">
            <a:noAutofit/>
          </a:bodyPr>
          <a:lstStyle/>
          <a:p>
            <a:pPr algn="ctr" rtl="0">
              <a:defRPr sz="1000"/>
            </a:pPr>
            <a:r>
              <a:rPr lang="ja-JP" altLang="en-US" sz="800" b="0" i="0" u="none" strike="noStrike" baseline="0">
                <a:solidFill>
                  <a:srgbClr val="000000"/>
                </a:solidFill>
                <a:latin typeface="ＭＳ Ｐゴシック"/>
                <a:ea typeface="ＭＳ Ｐゴシック"/>
              </a:rPr>
              <a:t>工期始</a:t>
            </a:r>
          </a:p>
        </xdr:txBody>
      </xdr:sp>
    </xdr:grpSp>
    <xdr:clientData/>
  </xdr:twoCellAnchor>
  <xdr:oneCellAnchor>
    <xdr:from>
      <xdr:col>26</xdr:col>
      <xdr:colOff>108864</xdr:colOff>
      <xdr:row>15</xdr:row>
      <xdr:rowOff>81639</xdr:rowOff>
    </xdr:from>
    <xdr:ext cx="172355" cy="110932"/>
    <xdr:sp macro="" textlink="">
      <xdr:nvSpPr>
        <xdr:cNvPr id="175" name="Text Box 96">
          <a:extLst>
            <a:ext uri="{FF2B5EF4-FFF2-40B4-BE49-F238E27FC236}">
              <a16:creationId xmlns:a16="http://schemas.microsoft.com/office/drawing/2014/main" id="{00000000-0008-0000-0900-0000AF000000}"/>
            </a:ext>
          </a:extLst>
        </xdr:cNvPr>
        <xdr:cNvSpPr txBox="1">
          <a:spLocks noChangeArrowheads="1"/>
        </xdr:cNvSpPr>
      </xdr:nvSpPr>
      <xdr:spPr bwMode="auto">
        <a:xfrm>
          <a:off x="6182004" y="2253339"/>
          <a:ext cx="172355" cy="110932"/>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oneCellAnchor>
    <xdr:from>
      <xdr:col>18</xdr:col>
      <xdr:colOff>88452</xdr:colOff>
      <xdr:row>11</xdr:row>
      <xdr:rowOff>74844</xdr:rowOff>
    </xdr:from>
    <xdr:ext cx="172355" cy="110932"/>
    <xdr:sp macro="" textlink="">
      <xdr:nvSpPr>
        <xdr:cNvPr id="176" name="Text Box 96">
          <a:extLst>
            <a:ext uri="{FF2B5EF4-FFF2-40B4-BE49-F238E27FC236}">
              <a16:creationId xmlns:a16="http://schemas.microsoft.com/office/drawing/2014/main" id="{00000000-0008-0000-0900-0000B0000000}"/>
            </a:ext>
          </a:extLst>
        </xdr:cNvPr>
        <xdr:cNvSpPr txBox="1">
          <a:spLocks noChangeArrowheads="1"/>
        </xdr:cNvSpPr>
      </xdr:nvSpPr>
      <xdr:spPr bwMode="auto">
        <a:xfrm>
          <a:off x="4942392" y="1697904"/>
          <a:ext cx="172355" cy="110932"/>
        </a:xfrm>
        <a:prstGeom prst="rect">
          <a:avLst/>
        </a:prstGeom>
        <a:solidFill>
          <a:srgbClr val="FFFFFF"/>
        </a:solidFill>
        <a:ln w="9525">
          <a:noFill/>
          <a:miter lim="800000"/>
          <a:headEnd/>
          <a:tailEnd/>
        </a:ln>
      </xdr:spPr>
      <xdr:txBody>
        <a:bodyPr wrap="none" lIns="9144" tIns="18288" rIns="9144" bIns="18288" anchor="ctr" upright="1">
          <a:noAutofit/>
        </a:bodyPr>
        <a:lstStyle/>
        <a:p>
          <a:pPr algn="ctr" rtl="0">
            <a:defRPr sz="1000"/>
          </a:pPr>
          <a:r>
            <a:rPr lang="ja-JP" altLang="en-US" sz="600" b="0" i="0" u="none" strike="noStrike" baseline="0">
              <a:solidFill>
                <a:schemeClr val="tx1"/>
              </a:solidFill>
              <a:latin typeface="ＭＳ Ｐゴシック"/>
              <a:ea typeface="ＭＳ Ｐゴシック"/>
            </a:rPr>
            <a:t>入札</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H45"/>
  <sheetViews>
    <sheetView zoomScaleNormal="100" zoomScaleSheetLayoutView="100" workbookViewId="0">
      <selection activeCell="T46" sqref="T46"/>
    </sheetView>
  </sheetViews>
  <sheetFormatPr defaultColWidth="3.109375" defaultRowHeight="18.75" customHeight="1"/>
  <cols>
    <col min="1" max="1" width="3.109375" style="383" customWidth="1"/>
    <col min="2" max="9" width="3.109375" style="383"/>
    <col min="10" max="10" width="3.109375" style="383" customWidth="1"/>
    <col min="11" max="15" width="3.109375" style="383"/>
    <col min="16" max="16" width="3.109375" style="383" customWidth="1"/>
    <col min="17" max="16384" width="3.109375" style="383"/>
  </cols>
  <sheetData>
    <row r="1" spans="1:34" ht="18.75" customHeight="1">
      <c r="A1" s="712" t="s">
        <v>593</v>
      </c>
      <c r="B1" s="712"/>
      <c r="C1" s="712"/>
      <c r="D1" s="712" t="s">
        <v>594</v>
      </c>
      <c r="E1" s="712"/>
      <c r="F1" s="712"/>
      <c r="G1" s="712"/>
      <c r="H1" s="712"/>
      <c r="I1" s="712" t="s">
        <v>595</v>
      </c>
      <c r="J1" s="712"/>
      <c r="K1" s="712"/>
      <c r="L1" s="712"/>
      <c r="M1" s="712"/>
      <c r="N1" s="712"/>
      <c r="O1" s="712" t="s">
        <v>596</v>
      </c>
      <c r="P1" s="712"/>
      <c r="Q1" s="712"/>
      <c r="R1" s="712"/>
      <c r="S1" s="712"/>
      <c r="T1" s="712" t="s">
        <v>597</v>
      </c>
      <c r="U1" s="712"/>
      <c r="V1" s="712"/>
      <c r="W1" s="712"/>
      <c r="X1" s="712"/>
      <c r="Y1" s="712"/>
      <c r="Z1" s="712"/>
      <c r="AA1" s="712"/>
      <c r="AB1" s="438"/>
      <c r="AC1" s="438"/>
      <c r="AD1" s="438"/>
      <c r="AE1" s="438"/>
      <c r="AF1" s="438"/>
      <c r="AG1" s="438"/>
      <c r="AH1" s="438"/>
    </row>
    <row r="2" spans="1:34" ht="18.75" customHeight="1">
      <c r="A2" s="712"/>
      <c r="B2" s="712"/>
      <c r="C2" s="712"/>
      <c r="D2" s="712"/>
      <c r="E2" s="712"/>
      <c r="F2" s="712"/>
      <c r="G2" s="712"/>
      <c r="H2" s="712"/>
      <c r="I2" s="712"/>
      <c r="J2" s="712"/>
      <c r="K2" s="712"/>
      <c r="L2" s="712"/>
      <c r="M2" s="712"/>
      <c r="N2" s="712"/>
      <c r="O2" s="712"/>
      <c r="P2" s="712"/>
      <c r="Q2" s="712"/>
      <c r="R2" s="712"/>
      <c r="S2" s="712"/>
      <c r="T2" s="712"/>
      <c r="U2" s="712"/>
      <c r="V2" s="712"/>
      <c r="W2" s="712"/>
      <c r="X2" s="712"/>
      <c r="Y2" s="712"/>
      <c r="Z2" s="712"/>
      <c r="AA2" s="712"/>
      <c r="AB2" s="438"/>
      <c r="AC2" s="438"/>
      <c r="AD2" s="438"/>
      <c r="AE2" s="438"/>
      <c r="AF2" s="438"/>
      <c r="AG2" s="438"/>
      <c r="AH2" s="438"/>
    </row>
    <row r="3" spans="1:34" ht="18.75" customHeight="1">
      <c r="A3" s="712"/>
      <c r="B3" s="712"/>
      <c r="C3" s="712"/>
      <c r="D3" s="712"/>
      <c r="E3" s="712"/>
      <c r="F3" s="712"/>
      <c r="G3" s="712"/>
      <c r="H3" s="712"/>
      <c r="I3" s="712"/>
      <c r="J3" s="712"/>
      <c r="K3" s="712"/>
      <c r="L3" s="712"/>
      <c r="M3" s="712"/>
      <c r="N3" s="712"/>
      <c r="O3" s="712"/>
      <c r="P3" s="712"/>
      <c r="Q3" s="712"/>
      <c r="R3" s="712"/>
      <c r="S3" s="712"/>
      <c r="T3" s="712"/>
      <c r="U3" s="712"/>
      <c r="V3" s="712"/>
      <c r="W3" s="712"/>
      <c r="X3" s="712"/>
      <c r="Y3" s="712"/>
      <c r="Z3" s="712"/>
      <c r="AA3" s="712"/>
      <c r="AB3" s="438"/>
      <c r="AC3" s="438"/>
      <c r="AD3" s="438"/>
      <c r="AE3" s="438"/>
      <c r="AF3" s="438"/>
      <c r="AG3" s="438"/>
      <c r="AH3" s="438"/>
    </row>
    <row r="4" spans="1:34" ht="18.75" customHeight="1">
      <c r="A4" s="438"/>
      <c r="B4" s="438"/>
      <c r="C4" s="438"/>
      <c r="D4" s="438"/>
      <c r="E4" s="438"/>
      <c r="F4" s="438"/>
      <c r="G4" s="438"/>
      <c r="H4" s="438"/>
      <c r="I4" s="438"/>
      <c r="J4" s="438"/>
      <c r="K4" s="438"/>
      <c r="L4" s="438"/>
      <c r="M4" s="438"/>
      <c r="N4" s="438"/>
      <c r="O4" s="438"/>
      <c r="P4" s="438"/>
      <c r="Q4" s="438"/>
      <c r="R4" s="438"/>
      <c r="S4" s="438"/>
      <c r="T4" s="437"/>
      <c r="U4" s="437"/>
      <c r="V4" s="437"/>
      <c r="W4" s="437"/>
      <c r="X4" s="437"/>
      <c r="Y4" s="437"/>
      <c r="Z4" s="437"/>
      <c r="AA4" s="437"/>
      <c r="AB4" s="438"/>
      <c r="AC4" s="438"/>
      <c r="AD4" s="438"/>
      <c r="AE4" s="438"/>
      <c r="AF4" s="438"/>
      <c r="AG4" s="438"/>
      <c r="AH4" s="438"/>
    </row>
    <row r="5" spans="1:34" ht="18.75" customHeight="1">
      <c r="A5" s="384"/>
      <c r="B5" s="384"/>
      <c r="C5" s="384"/>
      <c r="D5" s="384"/>
      <c r="E5" s="384"/>
      <c r="F5" s="384"/>
      <c r="G5" s="384"/>
      <c r="H5" s="384"/>
      <c r="I5" s="384"/>
      <c r="J5" s="384"/>
      <c r="K5" s="384"/>
      <c r="N5" s="384" t="s">
        <v>598</v>
      </c>
      <c r="O5" s="384"/>
      <c r="P5" s="384"/>
      <c r="Q5" s="384"/>
      <c r="S5" s="384"/>
      <c r="T5" s="384"/>
      <c r="U5" s="384"/>
      <c r="V5" s="384"/>
      <c r="W5" s="384"/>
      <c r="X5" s="384"/>
      <c r="Y5" s="384"/>
      <c r="Z5" s="384"/>
      <c r="AA5" s="384"/>
    </row>
    <row r="6" spans="1:34" ht="18.75" customHeight="1">
      <c r="A6" s="384"/>
      <c r="B6" s="384"/>
      <c r="C6" s="384"/>
      <c r="D6" s="384"/>
      <c r="E6" s="384"/>
      <c r="F6" s="384"/>
      <c r="G6" s="384"/>
      <c r="H6" s="384"/>
      <c r="I6" s="384"/>
      <c r="J6" s="384"/>
      <c r="K6" s="384"/>
      <c r="L6" s="384"/>
      <c r="M6" s="384"/>
      <c r="N6" s="384"/>
      <c r="O6" s="384"/>
      <c r="P6" s="384"/>
      <c r="T6" s="713" t="s">
        <v>592</v>
      </c>
      <c r="U6" s="713"/>
      <c r="V6" s="713"/>
      <c r="W6" s="713"/>
      <c r="X6" s="713"/>
      <c r="Y6" s="713"/>
      <c r="Z6" s="713"/>
      <c r="AA6" s="713"/>
    </row>
    <row r="7" spans="1:34" ht="18.75" customHeight="1">
      <c r="A7" s="714" t="s">
        <v>423</v>
      </c>
      <c r="B7" s="714"/>
      <c r="C7" s="714"/>
      <c r="D7" s="714"/>
      <c r="E7" s="714"/>
      <c r="F7" s="714"/>
      <c r="G7" s="714"/>
      <c r="H7" s="384"/>
      <c r="I7" s="384" t="s">
        <v>424</v>
      </c>
      <c r="J7" s="384"/>
      <c r="K7" s="384"/>
      <c r="L7" s="384"/>
      <c r="M7" s="384"/>
      <c r="N7" s="384"/>
      <c r="O7" s="384"/>
      <c r="P7" s="384"/>
      <c r="Q7" s="384"/>
      <c r="R7" s="384"/>
      <c r="S7" s="384"/>
      <c r="T7" s="384"/>
      <c r="U7" s="384"/>
      <c r="V7" s="384"/>
      <c r="W7" s="384"/>
    </row>
    <row r="8" spans="1:34" ht="18.75" customHeight="1">
      <c r="A8" s="384"/>
      <c r="B8" s="384"/>
      <c r="D8" s="385"/>
      <c r="E8" s="385"/>
      <c r="F8" s="385"/>
      <c r="G8" s="385"/>
      <c r="H8" s="384"/>
      <c r="J8" s="384"/>
      <c r="K8" s="384"/>
      <c r="L8" s="384"/>
      <c r="M8" s="384"/>
      <c r="N8" s="384"/>
      <c r="O8" s="384"/>
      <c r="P8" s="384"/>
      <c r="Q8" s="384"/>
      <c r="R8" s="384"/>
      <c r="S8" s="384"/>
      <c r="T8" s="384"/>
      <c r="U8" s="384"/>
      <c r="V8" s="384"/>
      <c r="W8" s="384"/>
    </row>
    <row r="9" spans="1:34" ht="18.75" customHeight="1">
      <c r="A9" s="384"/>
      <c r="B9" s="384"/>
      <c r="C9" s="384"/>
      <c r="D9" s="384"/>
      <c r="E9" s="384"/>
      <c r="F9" s="384"/>
      <c r="G9" s="384"/>
      <c r="H9" s="384"/>
      <c r="I9" s="384"/>
      <c r="J9" s="384"/>
      <c r="K9" s="384"/>
      <c r="L9" s="384"/>
      <c r="M9" s="384"/>
      <c r="N9" s="384"/>
      <c r="O9" s="384"/>
      <c r="P9" s="384"/>
      <c r="Q9" s="384" t="s">
        <v>425</v>
      </c>
      <c r="R9" s="384"/>
      <c r="S9" s="384"/>
      <c r="T9" s="384"/>
      <c r="U9" s="384"/>
      <c r="V9" s="384"/>
      <c r="W9" s="384"/>
    </row>
    <row r="10" spans="1:34" ht="18.75" customHeight="1">
      <c r="A10" s="384"/>
      <c r="B10" s="384"/>
      <c r="C10" s="384"/>
      <c r="D10" s="384"/>
      <c r="E10" s="384"/>
      <c r="F10" s="384"/>
      <c r="G10" s="384"/>
      <c r="H10" s="384"/>
      <c r="I10" s="384"/>
      <c r="J10" s="384"/>
      <c r="K10" s="384"/>
      <c r="L10" s="384"/>
      <c r="M10" s="384"/>
      <c r="N10" s="384"/>
      <c r="O10" s="384"/>
      <c r="P10" s="384"/>
      <c r="Q10" s="384"/>
      <c r="R10" s="384"/>
      <c r="S10" s="384"/>
      <c r="T10" s="384"/>
      <c r="U10" s="384"/>
      <c r="V10" s="384"/>
      <c r="W10" s="384"/>
    </row>
    <row r="11" spans="1:34" ht="18.75" customHeight="1">
      <c r="A11" s="384"/>
      <c r="B11" s="384"/>
      <c r="C11" s="384"/>
      <c r="D11" s="384"/>
      <c r="E11" s="384"/>
      <c r="F11" s="384"/>
      <c r="G11" s="384"/>
      <c r="J11" s="384"/>
      <c r="L11" s="384" t="s">
        <v>591</v>
      </c>
      <c r="N11" s="384"/>
      <c r="O11" s="384"/>
      <c r="P11" s="384"/>
      <c r="Q11" s="384"/>
      <c r="R11" s="384"/>
      <c r="S11" s="384"/>
      <c r="T11" s="384"/>
      <c r="U11" s="384"/>
      <c r="V11" s="384"/>
      <c r="W11" s="384"/>
    </row>
    <row r="12" spans="1:34" ht="18.75" customHeight="1">
      <c r="A12" s="384"/>
      <c r="B12" s="384"/>
      <c r="C12" s="384"/>
      <c r="D12" s="384"/>
      <c r="E12" s="384"/>
      <c r="F12" s="384"/>
      <c r="G12" s="384"/>
      <c r="H12" s="384"/>
      <c r="I12" s="384"/>
      <c r="J12" s="384"/>
      <c r="K12" s="384"/>
      <c r="L12" s="384"/>
      <c r="M12" s="384"/>
      <c r="N12" s="384"/>
      <c r="O12" s="384"/>
      <c r="P12" s="384"/>
      <c r="Q12" s="384"/>
      <c r="R12" s="384"/>
      <c r="S12" s="384"/>
      <c r="T12" s="384"/>
      <c r="U12" s="384"/>
      <c r="V12" s="384"/>
      <c r="W12" s="384"/>
    </row>
    <row r="13" spans="1:34" ht="18.75" customHeight="1">
      <c r="A13" s="384"/>
      <c r="B13" s="384"/>
      <c r="C13" s="384" t="s">
        <v>426</v>
      </c>
      <c r="D13" s="384"/>
      <c r="E13" s="384"/>
      <c r="F13" s="384"/>
      <c r="G13" s="384"/>
      <c r="H13" s="384"/>
      <c r="I13" s="384"/>
      <c r="J13" s="384"/>
      <c r="K13" s="384"/>
      <c r="L13" s="384"/>
      <c r="M13" s="384"/>
      <c r="N13" s="384"/>
      <c r="O13" s="384"/>
      <c r="P13" s="384"/>
      <c r="Q13" s="384"/>
      <c r="R13" s="384"/>
      <c r="S13" s="384"/>
      <c r="T13" s="384"/>
      <c r="U13" s="384"/>
      <c r="V13" s="384"/>
      <c r="W13" s="384"/>
    </row>
    <row r="14" spans="1:34" ht="18.75" customHeight="1">
      <c r="A14" s="384"/>
      <c r="B14" s="384"/>
      <c r="C14" s="384"/>
      <c r="D14" s="384"/>
      <c r="E14" s="384"/>
      <c r="F14" s="384"/>
      <c r="G14" s="384"/>
      <c r="H14" s="384"/>
      <c r="I14" s="384"/>
      <c r="J14" s="384"/>
      <c r="K14" s="384"/>
      <c r="L14" s="384"/>
      <c r="M14" s="384"/>
      <c r="N14" s="384"/>
      <c r="O14" s="384"/>
      <c r="P14" s="384"/>
      <c r="Q14" s="384"/>
      <c r="R14" s="384"/>
      <c r="S14" s="384"/>
      <c r="T14" s="384"/>
      <c r="U14" s="384"/>
      <c r="V14" s="384"/>
      <c r="W14" s="384"/>
    </row>
    <row r="15" spans="1:34" ht="18.75" customHeight="1">
      <c r="A15" s="384"/>
      <c r="C15" s="384"/>
      <c r="D15" s="384"/>
      <c r="E15" s="384"/>
      <c r="F15" s="384"/>
      <c r="G15" s="384"/>
      <c r="H15" s="384"/>
      <c r="I15" s="384"/>
      <c r="J15" s="384"/>
      <c r="K15" s="384"/>
      <c r="L15" s="384"/>
      <c r="M15" s="384" t="s">
        <v>427</v>
      </c>
      <c r="N15" s="384"/>
      <c r="O15" s="384"/>
      <c r="P15" s="384"/>
      <c r="Q15" s="384"/>
      <c r="R15" s="384"/>
      <c r="S15" s="384"/>
      <c r="T15" s="384"/>
      <c r="U15" s="384"/>
      <c r="V15" s="384"/>
      <c r="W15" s="384"/>
    </row>
    <row r="16" spans="1:34" ht="18.75" customHeight="1">
      <c r="A16" s="384"/>
      <c r="B16" s="384"/>
      <c r="C16" s="384"/>
      <c r="D16" s="384"/>
      <c r="E16" s="384"/>
      <c r="F16" s="384"/>
      <c r="G16" s="384"/>
      <c r="H16" s="384"/>
      <c r="I16" s="384"/>
      <c r="J16" s="384"/>
      <c r="K16" s="384"/>
      <c r="L16" s="384"/>
      <c r="M16" s="384"/>
      <c r="N16" s="384"/>
      <c r="O16" s="384"/>
      <c r="P16" s="384"/>
      <c r="Q16" s="384"/>
      <c r="R16" s="384"/>
      <c r="S16" s="384"/>
      <c r="T16" s="384"/>
      <c r="U16" s="384"/>
      <c r="V16" s="384"/>
      <c r="W16" s="384"/>
    </row>
    <row r="17" spans="1:26" ht="18.75" customHeight="1">
      <c r="A17" s="384"/>
      <c r="B17" s="384"/>
      <c r="C17" s="384" t="s">
        <v>428</v>
      </c>
      <c r="D17" s="384"/>
      <c r="E17" s="384"/>
      <c r="F17" s="384"/>
      <c r="G17" s="384"/>
      <c r="H17" s="384"/>
      <c r="I17" s="384"/>
      <c r="K17" s="384"/>
      <c r="M17" s="384"/>
      <c r="N17" s="384" t="s">
        <v>820</v>
      </c>
      <c r="P17" s="384"/>
      <c r="Q17" s="384"/>
      <c r="R17" s="384"/>
      <c r="S17" s="384"/>
      <c r="T17" s="384"/>
      <c r="U17" s="384"/>
      <c r="V17" s="384"/>
      <c r="W17" s="384"/>
    </row>
    <row r="18" spans="1:26" ht="18.75" customHeight="1">
      <c r="A18" s="384"/>
      <c r="B18" s="384"/>
      <c r="C18" s="384"/>
      <c r="D18" s="384"/>
      <c r="E18" s="384"/>
      <c r="F18" s="384"/>
      <c r="G18" s="384"/>
      <c r="H18" s="384"/>
      <c r="I18" s="384"/>
      <c r="J18" s="386"/>
      <c r="K18" s="386"/>
      <c r="L18" s="386"/>
      <c r="M18" s="386"/>
      <c r="N18" s="386"/>
      <c r="O18" s="384"/>
      <c r="P18" s="384"/>
      <c r="Q18" s="384"/>
      <c r="R18" s="384"/>
      <c r="S18" s="384"/>
      <c r="T18" s="384"/>
      <c r="U18" s="384"/>
      <c r="V18" s="384"/>
      <c r="W18" s="384"/>
    </row>
    <row r="19" spans="1:26" ht="18.75" customHeight="1">
      <c r="A19" s="384"/>
      <c r="B19" s="384"/>
      <c r="C19" s="384" t="s">
        <v>429</v>
      </c>
      <c r="D19" s="384"/>
      <c r="E19" s="384"/>
      <c r="F19" s="384"/>
      <c r="G19" s="384"/>
      <c r="H19" s="384"/>
      <c r="I19" s="384"/>
      <c r="K19" s="384"/>
      <c r="N19" s="384">
        <v>1</v>
      </c>
      <c r="O19" s="384" t="s">
        <v>430</v>
      </c>
      <c r="P19" s="384"/>
      <c r="Q19" s="384"/>
      <c r="R19" s="384"/>
      <c r="S19" s="384"/>
      <c r="T19" s="384"/>
      <c r="U19" s="384"/>
      <c r="V19" s="384"/>
      <c r="W19" s="384"/>
    </row>
    <row r="20" spans="1:26" ht="18.75" customHeight="1">
      <c r="A20" s="384"/>
      <c r="B20" s="384"/>
      <c r="C20" s="384"/>
      <c r="D20" s="384"/>
      <c r="E20" s="384"/>
      <c r="F20" s="384"/>
      <c r="G20" s="384"/>
      <c r="H20" s="384"/>
      <c r="I20" s="384"/>
      <c r="J20" s="386"/>
      <c r="K20" s="386"/>
      <c r="L20" s="386"/>
      <c r="M20" s="386"/>
      <c r="N20" s="386"/>
      <c r="O20" s="384"/>
      <c r="P20" s="384"/>
      <c r="Q20" s="384"/>
      <c r="R20" s="384"/>
      <c r="S20" s="384"/>
      <c r="T20" s="384"/>
      <c r="U20" s="384"/>
      <c r="V20" s="384"/>
      <c r="W20" s="384"/>
    </row>
    <row r="21" spans="1:26" ht="18.75" customHeight="1">
      <c r="A21" s="384"/>
      <c r="B21" s="384"/>
      <c r="C21" s="384" t="s">
        <v>431</v>
      </c>
      <c r="D21" s="384"/>
      <c r="E21" s="384"/>
      <c r="F21" s="384"/>
      <c r="G21" s="384"/>
      <c r="H21" s="384"/>
      <c r="I21" s="384"/>
      <c r="K21" s="387"/>
      <c r="N21" s="711" t="s">
        <v>822</v>
      </c>
      <c r="O21" s="711"/>
      <c r="P21" s="711"/>
      <c r="Q21" s="711"/>
      <c r="R21" s="711"/>
      <c r="S21" s="711"/>
      <c r="T21" s="711"/>
      <c r="U21" s="711"/>
      <c r="V21" s="711"/>
      <c r="W21" s="384"/>
    </row>
    <row r="22" spans="1:26" ht="18.75" customHeight="1">
      <c r="A22" s="384"/>
      <c r="B22" s="384"/>
      <c r="C22" s="384"/>
      <c r="D22" s="384"/>
      <c r="E22" s="384"/>
      <c r="F22" s="384"/>
      <c r="G22" s="384"/>
      <c r="H22" s="384"/>
      <c r="I22" s="384"/>
      <c r="J22" s="386"/>
      <c r="K22" s="386"/>
      <c r="L22" s="386"/>
      <c r="M22" s="386"/>
      <c r="T22" s="384"/>
      <c r="U22" s="384"/>
      <c r="V22" s="384"/>
      <c r="W22" s="384"/>
    </row>
    <row r="23" spans="1:26" ht="18.75" customHeight="1">
      <c r="A23" s="384"/>
      <c r="B23" s="384"/>
      <c r="C23" s="384" t="s">
        <v>432</v>
      </c>
      <c r="D23" s="384"/>
      <c r="E23" s="384"/>
      <c r="F23" s="384"/>
      <c r="G23" s="384"/>
      <c r="H23" s="384"/>
      <c r="I23" s="384"/>
      <c r="K23" s="387"/>
      <c r="N23" s="711" t="s">
        <v>823</v>
      </c>
      <c r="O23" s="711"/>
      <c r="P23" s="711"/>
      <c r="Q23" s="711"/>
      <c r="R23" s="711"/>
      <c r="S23" s="711"/>
      <c r="T23" s="711"/>
      <c r="U23" s="711"/>
      <c r="V23" s="711"/>
      <c r="W23" s="384"/>
    </row>
    <row r="24" spans="1:26" ht="18.75" customHeight="1">
      <c r="A24" s="384"/>
      <c r="B24" s="384"/>
      <c r="C24" s="384"/>
      <c r="D24" s="384"/>
      <c r="E24" s="384"/>
      <c r="F24" s="384"/>
      <c r="G24" s="384"/>
      <c r="H24" s="384"/>
      <c r="I24" s="384"/>
      <c r="J24" s="386"/>
      <c r="K24" s="386"/>
      <c r="L24" s="386"/>
      <c r="M24" s="386"/>
      <c r="T24" s="384"/>
      <c r="U24" s="384"/>
      <c r="V24" s="384"/>
      <c r="W24" s="384"/>
    </row>
    <row r="25" spans="1:26" ht="18.75" customHeight="1">
      <c r="A25" s="384"/>
      <c r="B25" s="384"/>
      <c r="C25" s="384" t="s">
        <v>433</v>
      </c>
      <c r="D25" s="384"/>
      <c r="E25" s="384"/>
      <c r="F25" s="384"/>
      <c r="G25" s="384"/>
      <c r="H25" s="384"/>
      <c r="I25" s="384"/>
      <c r="K25" s="384"/>
      <c r="M25" s="384"/>
      <c r="N25" s="388" t="s">
        <v>434</v>
      </c>
      <c r="P25" s="384"/>
      <c r="Q25" s="384"/>
      <c r="R25" s="384"/>
      <c r="S25" s="384"/>
      <c r="T25" s="384"/>
      <c r="U25" s="384"/>
      <c r="V25" s="384"/>
      <c r="W25" s="384"/>
    </row>
    <row r="26" spans="1:26" ht="18.75" customHeight="1">
      <c r="A26" s="384"/>
      <c r="B26" s="384"/>
      <c r="C26" s="384"/>
      <c r="D26" s="384"/>
      <c r="E26" s="384"/>
      <c r="F26" s="384"/>
      <c r="G26" s="384"/>
      <c r="H26" s="384"/>
      <c r="I26" s="384"/>
      <c r="J26" s="386"/>
      <c r="K26" s="386"/>
      <c r="L26" s="386"/>
      <c r="M26" s="386"/>
      <c r="N26" s="386"/>
      <c r="O26" s="384"/>
      <c r="P26" s="384"/>
      <c r="Q26" s="384"/>
      <c r="R26" s="384"/>
      <c r="S26" s="384"/>
      <c r="T26" s="384"/>
      <c r="U26" s="384"/>
      <c r="V26" s="384"/>
      <c r="W26" s="384"/>
    </row>
    <row r="27" spans="1:26" ht="18.75" customHeight="1">
      <c r="A27" s="384"/>
      <c r="B27" s="384"/>
      <c r="C27" s="384" t="s">
        <v>435</v>
      </c>
      <c r="D27" s="384"/>
      <c r="E27" s="384"/>
      <c r="F27" s="384"/>
      <c r="G27" s="384"/>
      <c r="H27" s="384"/>
      <c r="I27" s="384"/>
      <c r="K27" s="387"/>
      <c r="N27" s="711" t="s">
        <v>824</v>
      </c>
      <c r="O27" s="711"/>
      <c r="P27" s="711"/>
      <c r="Q27" s="711"/>
      <c r="R27" s="711"/>
      <c r="S27" s="711"/>
      <c r="T27" s="711"/>
      <c r="U27" s="711"/>
      <c r="V27" s="711"/>
      <c r="W27" s="384"/>
    </row>
    <row r="28" spans="1:26" ht="18.75" customHeight="1">
      <c r="A28" s="384"/>
      <c r="B28" s="384"/>
      <c r="C28" s="384"/>
      <c r="D28" s="384"/>
      <c r="E28" s="384"/>
      <c r="F28" s="384"/>
      <c r="G28" s="384"/>
      <c r="H28" s="384"/>
      <c r="I28" s="384"/>
      <c r="J28" s="386"/>
      <c r="K28" s="386"/>
      <c r="L28" s="386"/>
      <c r="M28" s="386"/>
    </row>
    <row r="29" spans="1:26" ht="18.75" customHeight="1">
      <c r="A29" s="384"/>
      <c r="B29" s="384"/>
      <c r="C29" s="384" t="s">
        <v>436</v>
      </c>
      <c r="D29" s="384"/>
      <c r="E29" s="384"/>
      <c r="F29" s="384"/>
      <c r="G29" s="384"/>
      <c r="H29" s="384"/>
      <c r="I29" s="384"/>
      <c r="K29" s="389"/>
      <c r="N29" s="710">
        <v>43556</v>
      </c>
      <c r="O29" s="710"/>
      <c r="P29" s="710"/>
      <c r="Q29" s="710"/>
      <c r="R29" s="710"/>
      <c r="S29" s="710"/>
      <c r="T29" s="389" t="s">
        <v>437</v>
      </c>
      <c r="U29" s="710">
        <v>43921</v>
      </c>
      <c r="V29" s="710"/>
      <c r="W29" s="710"/>
      <c r="X29" s="710"/>
      <c r="Y29" s="710"/>
      <c r="Z29" s="710"/>
    </row>
    <row r="30" spans="1:26" ht="18.75" customHeight="1">
      <c r="A30" s="384"/>
      <c r="B30" s="384"/>
      <c r="C30" s="384"/>
      <c r="D30" s="384"/>
      <c r="E30" s="384"/>
      <c r="F30" s="384"/>
      <c r="G30" s="384"/>
      <c r="H30" s="384"/>
      <c r="I30" s="384"/>
      <c r="J30" s="386"/>
      <c r="K30" s="386"/>
      <c r="L30" s="386"/>
      <c r="M30" s="386"/>
      <c r="T30" s="384"/>
      <c r="U30" s="384"/>
      <c r="V30" s="384"/>
      <c r="W30" s="384"/>
    </row>
    <row r="31" spans="1:26" ht="18.75" customHeight="1">
      <c r="A31" s="384"/>
      <c r="B31" s="384"/>
      <c r="C31" s="384" t="s">
        <v>438</v>
      </c>
      <c r="D31" s="384"/>
      <c r="E31" s="384"/>
      <c r="F31" s="384"/>
      <c r="G31" s="384"/>
      <c r="H31" s="384"/>
      <c r="I31" s="384"/>
      <c r="K31" s="384"/>
      <c r="M31" s="384"/>
      <c r="N31" s="384" t="s">
        <v>439</v>
      </c>
      <c r="O31" s="384"/>
      <c r="P31" s="384"/>
      <c r="Q31" s="384"/>
      <c r="R31" s="384"/>
      <c r="S31" s="384"/>
      <c r="T31" s="384"/>
      <c r="U31" s="384"/>
      <c r="V31" s="384"/>
      <c r="W31" s="384"/>
    </row>
    <row r="32" spans="1:26" ht="18.75" customHeight="1">
      <c r="A32" s="384"/>
      <c r="B32" s="384"/>
      <c r="C32" s="384"/>
      <c r="D32" s="384"/>
      <c r="E32" s="384"/>
      <c r="F32" s="384"/>
      <c r="G32" s="384"/>
      <c r="H32" s="384"/>
      <c r="I32" s="384"/>
      <c r="J32" s="386"/>
      <c r="K32" s="386"/>
      <c r="L32" s="386"/>
      <c r="M32" s="386"/>
      <c r="N32" s="386"/>
      <c r="O32" s="384"/>
      <c r="P32" s="384"/>
      <c r="Q32" s="384"/>
      <c r="R32" s="384"/>
      <c r="S32" s="384"/>
      <c r="T32" s="384"/>
      <c r="U32" s="384"/>
      <c r="V32" s="384"/>
      <c r="W32" s="384"/>
    </row>
    <row r="33" spans="1:23" ht="18.75" customHeight="1">
      <c r="A33" s="384"/>
      <c r="B33" s="384"/>
      <c r="C33" s="384" t="s">
        <v>440</v>
      </c>
      <c r="D33" s="384"/>
      <c r="E33" s="384"/>
      <c r="F33" s="384"/>
      <c r="G33" s="384"/>
      <c r="H33" s="384"/>
      <c r="I33" s="384"/>
      <c r="K33" s="384"/>
      <c r="M33" s="384"/>
      <c r="N33" s="384" t="s">
        <v>441</v>
      </c>
      <c r="O33" s="384"/>
      <c r="P33" s="384"/>
      <c r="Q33" s="384"/>
      <c r="R33" s="384"/>
      <c r="S33" s="384"/>
      <c r="T33" s="384"/>
      <c r="U33" s="384"/>
      <c r="V33" s="384"/>
      <c r="W33" s="384"/>
    </row>
    <row r="34" spans="1:23" ht="18.75" customHeight="1">
      <c r="A34" s="384"/>
      <c r="B34" s="384"/>
      <c r="C34" s="384"/>
      <c r="D34" s="384"/>
      <c r="E34" s="384"/>
      <c r="F34" s="384"/>
      <c r="G34" s="384"/>
      <c r="H34" s="384"/>
      <c r="I34" s="384"/>
      <c r="J34" s="386"/>
      <c r="K34" s="386"/>
      <c r="L34" s="386"/>
      <c r="M34" s="386"/>
      <c r="N34" s="386"/>
      <c r="O34" s="384"/>
      <c r="P34" s="384"/>
      <c r="Q34" s="384"/>
      <c r="R34" s="384"/>
      <c r="S34" s="384"/>
      <c r="T34" s="384"/>
      <c r="U34" s="384"/>
      <c r="V34" s="384"/>
      <c r="W34" s="384"/>
    </row>
    <row r="35" spans="1:23" ht="18.75" customHeight="1">
      <c r="A35" s="384"/>
      <c r="B35" s="384"/>
      <c r="C35" s="384" t="s">
        <v>442</v>
      </c>
      <c r="D35" s="384"/>
      <c r="E35" s="384"/>
      <c r="F35" s="384"/>
      <c r="G35" s="384"/>
      <c r="H35" s="384"/>
      <c r="I35" s="384"/>
      <c r="J35" s="384"/>
      <c r="K35" s="384"/>
      <c r="L35" s="384"/>
      <c r="M35" s="384"/>
      <c r="N35" s="384" t="s">
        <v>443</v>
      </c>
      <c r="O35" s="384"/>
      <c r="Q35" s="384"/>
      <c r="R35" s="384"/>
      <c r="T35" s="384" t="s">
        <v>444</v>
      </c>
      <c r="U35" s="384"/>
      <c r="V35" s="384"/>
      <c r="W35" s="384"/>
    </row>
    <row r="36" spans="1:23" ht="18.75" customHeight="1">
      <c r="A36" s="384"/>
      <c r="B36" s="384"/>
      <c r="C36" s="384"/>
      <c r="D36" s="384"/>
      <c r="E36" s="384"/>
      <c r="F36" s="384"/>
      <c r="G36" s="384"/>
      <c r="H36" s="384"/>
      <c r="I36" s="384"/>
      <c r="J36" s="386"/>
      <c r="K36" s="386"/>
      <c r="L36" s="386"/>
      <c r="M36" s="386"/>
      <c r="N36" s="386"/>
      <c r="O36" s="384"/>
      <c r="P36" s="384"/>
      <c r="Q36" s="384"/>
      <c r="R36" s="384"/>
      <c r="S36" s="384"/>
      <c r="T36" s="384"/>
      <c r="U36" s="384"/>
      <c r="V36" s="384"/>
      <c r="W36" s="384"/>
    </row>
    <row r="37" spans="1:23" ht="18.75" customHeight="1">
      <c r="A37" s="384"/>
      <c r="B37" s="384"/>
      <c r="C37" s="384" t="s">
        <v>445</v>
      </c>
      <c r="D37" s="384"/>
      <c r="E37" s="384"/>
      <c r="F37" s="384"/>
      <c r="G37" s="384"/>
      <c r="H37" s="384"/>
      <c r="I37" s="384"/>
      <c r="K37" s="384"/>
      <c r="L37" s="384"/>
      <c r="M37" s="384"/>
      <c r="N37" s="384" t="s">
        <v>443</v>
      </c>
      <c r="O37" s="384"/>
      <c r="Q37" s="384"/>
      <c r="R37" s="384"/>
      <c r="S37" s="384"/>
      <c r="T37" s="384" t="s">
        <v>819</v>
      </c>
      <c r="U37" s="384"/>
      <c r="V37" s="384"/>
      <c r="W37" s="384"/>
    </row>
    <row r="38" spans="1:23" ht="18.75" customHeight="1">
      <c r="A38" s="384"/>
      <c r="B38" s="384"/>
      <c r="C38" s="384"/>
      <c r="D38" s="384"/>
      <c r="E38" s="384"/>
      <c r="F38" s="384"/>
      <c r="G38" s="384"/>
      <c r="H38" s="384"/>
      <c r="I38" s="384"/>
      <c r="K38" s="384"/>
      <c r="L38" s="384"/>
      <c r="M38" s="384"/>
      <c r="N38" s="384" t="s">
        <v>443</v>
      </c>
      <c r="O38" s="384"/>
      <c r="Q38" s="384"/>
      <c r="R38" s="384"/>
      <c r="S38" s="384"/>
      <c r="T38" s="384" t="s">
        <v>446</v>
      </c>
      <c r="U38" s="384"/>
      <c r="V38" s="384"/>
      <c r="W38" s="384"/>
    </row>
    <row r="39" spans="1:23" ht="18.75" customHeight="1">
      <c r="A39" s="384"/>
      <c r="B39" s="384"/>
      <c r="C39" s="384"/>
      <c r="D39" s="384"/>
      <c r="E39" s="384"/>
      <c r="F39" s="384"/>
      <c r="G39" s="384"/>
      <c r="H39" s="384"/>
      <c r="I39" s="384"/>
      <c r="J39" s="386"/>
      <c r="K39" s="386"/>
      <c r="L39" s="386"/>
      <c r="M39" s="386"/>
      <c r="N39" s="386"/>
      <c r="O39" s="384"/>
      <c r="P39" s="384"/>
      <c r="Q39" s="384"/>
      <c r="R39" s="384"/>
      <c r="S39" s="384"/>
      <c r="T39" s="384"/>
      <c r="U39" s="384"/>
      <c r="V39" s="384"/>
      <c r="W39" s="384"/>
    </row>
    <row r="40" spans="1:23" ht="18.75" customHeight="1">
      <c r="A40" s="384"/>
      <c r="B40" s="384"/>
      <c r="C40" s="384" t="s">
        <v>447</v>
      </c>
      <c r="D40" s="384"/>
      <c r="E40" s="384"/>
      <c r="F40" s="384"/>
      <c r="G40" s="384"/>
      <c r="H40" s="384"/>
      <c r="I40" s="384"/>
      <c r="K40" s="384"/>
      <c r="L40" s="384"/>
      <c r="M40" s="384"/>
      <c r="N40" s="384" t="s">
        <v>448</v>
      </c>
      <c r="O40" s="384"/>
      <c r="P40" s="384"/>
      <c r="Q40" s="384"/>
      <c r="R40" s="384"/>
      <c r="S40" s="384"/>
      <c r="T40" s="384"/>
      <c r="U40" s="384"/>
      <c r="V40" s="384"/>
      <c r="W40" s="384"/>
    </row>
    <row r="41" spans="1:23" ht="18.75" customHeight="1">
      <c r="A41" s="384"/>
      <c r="B41" s="384"/>
      <c r="C41" s="384"/>
      <c r="D41" s="384"/>
      <c r="E41" s="384"/>
      <c r="F41" s="384"/>
      <c r="G41" s="384"/>
      <c r="H41" s="384"/>
      <c r="I41" s="384"/>
      <c r="J41" s="384"/>
      <c r="K41" s="384"/>
      <c r="L41" s="384"/>
      <c r="M41" s="384"/>
      <c r="N41" s="384"/>
      <c r="O41" s="384"/>
      <c r="P41" s="384"/>
      <c r="Q41" s="384"/>
      <c r="R41" s="384"/>
      <c r="S41" s="384"/>
      <c r="T41" s="384"/>
      <c r="U41" s="384"/>
      <c r="V41" s="384"/>
      <c r="W41" s="384"/>
    </row>
    <row r="42" spans="1:23" ht="18.75" customHeight="1">
      <c r="A42" s="384"/>
      <c r="B42" s="384"/>
      <c r="C42" s="384" t="s">
        <v>449</v>
      </c>
      <c r="D42" s="384"/>
      <c r="E42" s="384"/>
      <c r="F42" s="384"/>
      <c r="G42" s="384"/>
      <c r="H42" s="384"/>
      <c r="I42" s="384"/>
      <c r="K42" s="384"/>
      <c r="L42" s="384"/>
      <c r="M42" s="384"/>
      <c r="N42" s="384" t="s">
        <v>450</v>
      </c>
      <c r="P42" s="384"/>
      <c r="Q42" s="384"/>
      <c r="R42" s="384"/>
      <c r="S42" s="384"/>
      <c r="T42" s="384"/>
      <c r="U42" s="384"/>
      <c r="V42" s="384"/>
      <c r="W42" s="384"/>
    </row>
    <row r="43" spans="1:23" ht="18.75" customHeight="1">
      <c r="A43" s="384"/>
      <c r="B43" s="384"/>
      <c r="C43" s="384"/>
      <c r="D43" s="384"/>
      <c r="E43" s="384"/>
      <c r="F43" s="384"/>
      <c r="G43" s="384"/>
      <c r="H43" s="384"/>
      <c r="I43" s="384"/>
      <c r="J43" s="384"/>
      <c r="K43" s="384"/>
      <c r="L43" s="384"/>
      <c r="M43" s="384"/>
      <c r="N43" s="384"/>
      <c r="O43" s="384"/>
      <c r="P43" s="384"/>
      <c r="Q43" s="384"/>
      <c r="R43" s="384"/>
      <c r="S43" s="384"/>
      <c r="T43" s="384"/>
      <c r="U43" s="384"/>
      <c r="V43" s="384"/>
      <c r="W43" s="384"/>
    </row>
    <row r="44" spans="1:23" ht="18.75" customHeight="1">
      <c r="A44" s="384"/>
      <c r="B44" s="384"/>
      <c r="C44" s="384"/>
      <c r="D44" s="384"/>
      <c r="E44" s="384"/>
      <c r="F44" s="384"/>
      <c r="G44" s="384"/>
      <c r="H44" s="384"/>
      <c r="I44" s="384"/>
      <c r="J44" s="384"/>
      <c r="K44" s="384"/>
      <c r="L44" s="384"/>
      <c r="M44" s="384"/>
      <c r="N44" s="384"/>
      <c r="O44" s="384"/>
      <c r="P44" s="384"/>
      <c r="Q44" s="384"/>
      <c r="R44" s="384"/>
      <c r="S44" s="384"/>
      <c r="T44" s="384"/>
      <c r="U44" s="384"/>
      <c r="V44" s="384"/>
      <c r="W44" s="384"/>
    </row>
    <row r="45" spans="1:23" ht="18.75" customHeight="1">
      <c r="A45" s="384"/>
      <c r="B45" s="384"/>
      <c r="C45" s="384"/>
      <c r="D45" s="384"/>
      <c r="E45" s="384"/>
      <c r="F45" s="384"/>
      <c r="G45" s="384"/>
      <c r="H45" s="384"/>
      <c r="I45" s="384"/>
      <c r="J45" s="384"/>
      <c r="K45" s="384"/>
      <c r="L45" s="384"/>
      <c r="M45" s="384"/>
      <c r="N45" s="384"/>
      <c r="O45" s="384"/>
      <c r="P45" s="384"/>
      <c r="Q45" s="384"/>
      <c r="R45" s="384"/>
      <c r="S45" s="384"/>
      <c r="T45" s="384"/>
      <c r="U45" s="384"/>
      <c r="V45" s="384"/>
      <c r="W45" s="384"/>
    </row>
  </sheetData>
  <mergeCells count="17">
    <mergeCell ref="T6:AA6"/>
    <mergeCell ref="A7:G7"/>
    <mergeCell ref="A2:C3"/>
    <mergeCell ref="D2:H3"/>
    <mergeCell ref="I2:N3"/>
    <mergeCell ref="O2:S3"/>
    <mergeCell ref="T2:AA3"/>
    <mergeCell ref="A1:C1"/>
    <mergeCell ref="D1:H1"/>
    <mergeCell ref="I1:N1"/>
    <mergeCell ref="O1:S1"/>
    <mergeCell ref="T1:AA1"/>
    <mergeCell ref="N29:S29"/>
    <mergeCell ref="U29:Z29"/>
    <mergeCell ref="N21:V21"/>
    <mergeCell ref="N23:V23"/>
    <mergeCell ref="N27:V27"/>
  </mergeCells>
  <phoneticPr fontId="1"/>
  <printOptions horizontalCentered="1"/>
  <pageMargins left="0.78740157480314965" right="0.78740157480314965" top="0.78740157480314965" bottom="0.78740157480314965" header="0.15748031496062992" footer="0.51181102362204722"/>
  <pageSetup paperSize="9" scale="99" fitToWidth="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Z82"/>
  <sheetViews>
    <sheetView view="pageBreakPreview" topLeftCell="A12" zoomScaleNormal="100" zoomScaleSheetLayoutView="100" workbookViewId="0">
      <selection activeCell="BA388" sqref="BA388"/>
    </sheetView>
  </sheetViews>
  <sheetFormatPr defaultColWidth="9" defaultRowHeight="10.8"/>
  <cols>
    <col min="1" max="1" width="4.21875" style="454" customWidth="1"/>
    <col min="2" max="2" width="3.109375" style="454" customWidth="1"/>
    <col min="3" max="3" width="8.33203125" style="454" customWidth="1"/>
    <col min="4" max="4" width="6.6640625" style="454" customWidth="1"/>
    <col min="5" max="5" width="14.6640625" style="454" customWidth="1"/>
    <col min="6" max="6" width="2.6640625" style="454" customWidth="1"/>
    <col min="7" max="7" width="6.6640625" style="459" customWidth="1"/>
    <col min="8" max="34" width="2.21875" style="454" customWidth="1"/>
    <col min="35" max="35" width="0.33203125" style="454" customWidth="1"/>
    <col min="36" max="44" width="2.21875" style="454" customWidth="1"/>
    <col min="45" max="45" width="4.77734375" style="455" customWidth="1"/>
    <col min="46" max="46" width="5.33203125" style="456" customWidth="1"/>
    <col min="47" max="47" width="5.109375" style="454" customWidth="1"/>
    <col min="48" max="48" width="4.109375" style="454" customWidth="1"/>
    <col min="49" max="49" width="1.88671875" style="454" customWidth="1"/>
    <col min="50" max="50" width="8.33203125" style="454" customWidth="1"/>
    <col min="51" max="51" width="37.6640625" style="454" customWidth="1"/>
    <col min="52" max="52" width="30.109375" style="454" customWidth="1"/>
    <col min="53" max="16384" width="9" style="454"/>
  </cols>
  <sheetData>
    <row r="1" spans="1:52" ht="13.5" customHeight="1"/>
    <row r="2" spans="1:52" ht="16.2">
      <c r="B2" s="450" t="s">
        <v>694</v>
      </c>
      <c r="C2" s="451"/>
      <c r="D2" s="451"/>
      <c r="E2" s="451"/>
      <c r="F2" s="451"/>
      <c r="G2" s="452"/>
      <c r="H2" s="453"/>
      <c r="AS2" s="546"/>
      <c r="AU2" s="457"/>
      <c r="AV2" s="547"/>
      <c r="AW2" s="547"/>
      <c r="AX2" s="547"/>
      <c r="AY2" s="547"/>
    </row>
    <row r="3" spans="1:52">
      <c r="C3" s="548" t="s">
        <v>695</v>
      </c>
      <c r="D3" s="454" t="s">
        <v>600</v>
      </c>
      <c r="AS3" s="546"/>
      <c r="AU3" s="460"/>
      <c r="AV3" s="547"/>
      <c r="AW3" s="547"/>
      <c r="AX3" s="547"/>
      <c r="AY3" s="547"/>
    </row>
    <row r="4" spans="1:52" ht="12">
      <c r="B4" s="1109"/>
      <c r="C4" s="1110" t="s">
        <v>193</v>
      </c>
      <c r="D4" s="549"/>
      <c r="E4" s="550"/>
      <c r="F4" s="550"/>
      <c r="G4" s="551"/>
      <c r="H4" s="1111" t="s">
        <v>696</v>
      </c>
      <c r="I4" s="1111"/>
      <c r="J4" s="1111"/>
      <c r="K4" s="1111"/>
      <c r="L4" s="1111"/>
      <c r="M4" s="1111"/>
      <c r="N4" s="1111"/>
      <c r="O4" s="1111"/>
      <c r="P4" s="1111"/>
      <c r="Q4" s="1111"/>
      <c r="R4" s="1111"/>
      <c r="S4" s="1111"/>
      <c r="T4" s="1111"/>
      <c r="U4" s="1111"/>
      <c r="V4" s="1111"/>
      <c r="W4" s="1111"/>
      <c r="X4" s="1111"/>
      <c r="Y4" s="1111"/>
      <c r="Z4" s="1111"/>
      <c r="AA4" s="1111"/>
      <c r="AB4" s="1111"/>
      <c r="AC4" s="1111"/>
      <c r="AD4" s="1111"/>
      <c r="AE4" s="1111"/>
      <c r="AF4" s="1111"/>
      <c r="AG4" s="1111"/>
      <c r="AH4" s="1112"/>
      <c r="AI4" s="552"/>
      <c r="AJ4" s="1113" t="s">
        <v>697</v>
      </c>
      <c r="AK4" s="1113"/>
      <c r="AL4" s="1113"/>
      <c r="AM4" s="1113"/>
      <c r="AN4" s="1113"/>
      <c r="AO4" s="1113"/>
      <c r="AP4" s="1113"/>
      <c r="AQ4" s="1113"/>
      <c r="AR4" s="1113"/>
      <c r="AS4" s="553"/>
      <c r="AT4" s="554"/>
      <c r="AU4" s="555"/>
      <c r="AV4" s="556"/>
      <c r="AW4" s="547"/>
      <c r="AX4" s="1107" t="s">
        <v>193</v>
      </c>
      <c r="AY4" s="557" t="s">
        <v>698</v>
      </c>
      <c r="AZ4" s="557" t="s">
        <v>699</v>
      </c>
    </row>
    <row r="5" spans="1:52">
      <c r="B5" s="1109"/>
      <c r="C5" s="1110"/>
      <c r="D5" s="558"/>
      <c r="E5" s="559"/>
      <c r="F5" s="559"/>
      <c r="G5" s="560"/>
      <c r="H5" s="1108" t="s">
        <v>194</v>
      </c>
      <c r="I5" s="1103"/>
      <c r="J5" s="1103"/>
      <c r="K5" s="1103" t="s">
        <v>195</v>
      </c>
      <c r="L5" s="1103"/>
      <c r="M5" s="1103"/>
      <c r="N5" s="1103" t="s">
        <v>196</v>
      </c>
      <c r="O5" s="1103"/>
      <c r="P5" s="1103"/>
      <c r="Q5" s="1103" t="s">
        <v>197</v>
      </c>
      <c r="R5" s="1103"/>
      <c r="S5" s="1103"/>
      <c r="T5" s="1103" t="s">
        <v>198</v>
      </c>
      <c r="U5" s="1103"/>
      <c r="V5" s="1103"/>
      <c r="W5" s="1103" t="s">
        <v>199</v>
      </c>
      <c r="X5" s="1103"/>
      <c r="Y5" s="1103"/>
      <c r="Z5" s="1103" t="s">
        <v>200</v>
      </c>
      <c r="AA5" s="1103"/>
      <c r="AB5" s="1103"/>
      <c r="AC5" s="1103" t="s">
        <v>201</v>
      </c>
      <c r="AD5" s="1103"/>
      <c r="AE5" s="1103"/>
      <c r="AF5" s="1103" t="s">
        <v>202</v>
      </c>
      <c r="AG5" s="1103"/>
      <c r="AH5" s="1103"/>
      <c r="AI5" s="561"/>
      <c r="AJ5" s="1103" t="s">
        <v>203</v>
      </c>
      <c r="AK5" s="1103"/>
      <c r="AL5" s="1103"/>
      <c r="AM5" s="1103" t="s">
        <v>204</v>
      </c>
      <c r="AN5" s="1103"/>
      <c r="AO5" s="1103"/>
      <c r="AP5" s="1103" t="s">
        <v>205</v>
      </c>
      <c r="AQ5" s="1103"/>
      <c r="AR5" s="1103"/>
      <c r="AS5" s="553"/>
      <c r="AT5" s="554"/>
      <c r="AU5" s="555"/>
      <c r="AV5" s="556"/>
      <c r="AW5" s="547"/>
      <c r="AX5" s="1107"/>
      <c r="AY5" s="562"/>
      <c r="AZ5" s="562"/>
    </row>
    <row r="6" spans="1:52" ht="11.25" customHeight="1">
      <c r="A6" s="563" t="s">
        <v>700</v>
      </c>
      <c r="B6" s="1104" t="s">
        <v>206</v>
      </c>
      <c r="C6" s="564" t="s">
        <v>207</v>
      </c>
      <c r="D6" s="565" t="s">
        <v>208</v>
      </c>
      <c r="E6" s="566" t="s">
        <v>701</v>
      </c>
      <c r="F6" s="567" t="s">
        <v>17</v>
      </c>
      <c r="G6" s="568"/>
      <c r="H6" s="569"/>
      <c r="I6" s="570"/>
      <c r="J6" s="571"/>
      <c r="K6" s="569"/>
      <c r="L6" s="570"/>
      <c r="M6" s="571"/>
      <c r="N6" s="569"/>
      <c r="O6" s="570"/>
      <c r="P6" s="571"/>
      <c r="Q6" s="569"/>
      <c r="R6" s="570"/>
      <c r="S6" s="571"/>
      <c r="T6" s="569"/>
      <c r="U6" s="570"/>
      <c r="V6" s="571"/>
      <c r="W6" s="569"/>
      <c r="X6" s="570"/>
      <c r="Y6" s="571"/>
      <c r="Z6" s="569"/>
      <c r="AA6" s="570"/>
      <c r="AB6" s="571"/>
      <c r="AC6" s="569"/>
      <c r="AD6" s="570"/>
      <c r="AE6" s="571"/>
      <c r="AF6" s="569"/>
      <c r="AG6" s="570"/>
      <c r="AH6" s="571"/>
      <c r="AI6" s="572"/>
      <c r="AJ6" s="569"/>
      <c r="AK6" s="570"/>
      <c r="AL6" s="571"/>
      <c r="AM6" s="569"/>
      <c r="AN6" s="570"/>
      <c r="AO6" s="571"/>
      <c r="AP6" s="569"/>
      <c r="AQ6" s="570"/>
      <c r="AR6" s="571"/>
      <c r="AS6" s="553"/>
      <c r="AT6" s="554"/>
      <c r="AU6" s="555"/>
      <c r="AV6" s="573"/>
      <c r="AW6" s="458"/>
      <c r="AX6" s="466" t="s">
        <v>207</v>
      </c>
      <c r="AY6" s="1117" t="s">
        <v>702</v>
      </c>
      <c r="AZ6" s="1117" t="s">
        <v>601</v>
      </c>
    </row>
    <row r="7" spans="1:52" ht="11.25" customHeight="1">
      <c r="A7" s="574">
        <f>G8-G7+1</f>
        <v>78</v>
      </c>
      <c r="B7" s="1105"/>
      <c r="C7" s="575" t="s">
        <v>703</v>
      </c>
      <c r="D7" s="566" t="s">
        <v>209</v>
      </c>
      <c r="E7" s="576" t="s">
        <v>704</v>
      </c>
      <c r="F7" s="577" t="s">
        <v>705</v>
      </c>
      <c r="G7" s="578">
        <v>43664</v>
      </c>
      <c r="H7" s="579"/>
      <c r="I7" s="580"/>
      <c r="J7" s="581"/>
      <c r="K7" s="579"/>
      <c r="L7" s="580"/>
      <c r="M7" s="581"/>
      <c r="N7" s="579"/>
      <c r="O7" s="580"/>
      <c r="P7" s="581"/>
      <c r="Q7" s="579"/>
      <c r="R7" s="580"/>
      <c r="S7" s="581"/>
      <c r="T7" s="579"/>
      <c r="U7" s="580"/>
      <c r="V7" s="581"/>
      <c r="W7" s="579"/>
      <c r="X7" s="580"/>
      <c r="Y7" s="581"/>
      <c r="Z7" s="579"/>
      <c r="AA7" s="580"/>
      <c r="AB7" s="581"/>
      <c r="AC7" s="579"/>
      <c r="AD7" s="580"/>
      <c r="AE7" s="581"/>
      <c r="AF7" s="579"/>
      <c r="AG7" s="580"/>
      <c r="AH7" s="581"/>
      <c r="AI7" s="582"/>
      <c r="AJ7" s="579"/>
      <c r="AK7" s="580"/>
      <c r="AL7" s="581"/>
      <c r="AM7" s="579"/>
      <c r="AN7" s="580"/>
      <c r="AO7" s="581"/>
      <c r="AP7" s="579"/>
      <c r="AQ7" s="580"/>
      <c r="AR7" s="581"/>
      <c r="AS7" s="583"/>
      <c r="AT7" s="554"/>
      <c r="AU7" s="555"/>
      <c r="AV7" s="573"/>
      <c r="AW7" s="458"/>
      <c r="AX7" s="467" t="s">
        <v>706</v>
      </c>
      <c r="AY7" s="1118"/>
      <c r="AZ7" s="1118"/>
    </row>
    <row r="8" spans="1:52" ht="11.25" customHeight="1">
      <c r="A8" s="584">
        <f>A7-A9</f>
        <v>52</v>
      </c>
      <c r="B8" s="1105"/>
      <c r="C8" s="585" t="s">
        <v>210</v>
      </c>
      <c r="D8" s="566" t="s">
        <v>211</v>
      </c>
      <c r="E8" s="576" t="s">
        <v>707</v>
      </c>
      <c r="F8" s="586" t="s">
        <v>708</v>
      </c>
      <c r="G8" s="587">
        <v>43741</v>
      </c>
      <c r="H8" s="579"/>
      <c r="I8" s="580"/>
      <c r="J8" s="581"/>
      <c r="K8" s="579"/>
      <c r="L8" s="580"/>
      <c r="M8" s="581"/>
      <c r="N8" s="579"/>
      <c r="O8" s="580"/>
      <c r="P8" s="581"/>
      <c r="Q8" s="579"/>
      <c r="R8" s="580"/>
      <c r="S8" s="581"/>
      <c r="T8" s="579"/>
      <c r="U8" s="580"/>
      <c r="V8" s="581"/>
      <c r="W8" s="579"/>
      <c r="X8" s="580"/>
      <c r="Y8" s="581"/>
      <c r="Z8" s="579"/>
      <c r="AA8" s="580"/>
      <c r="AB8" s="581"/>
      <c r="AC8" s="579"/>
      <c r="AD8" s="580"/>
      <c r="AE8" s="581"/>
      <c r="AF8" s="579"/>
      <c r="AG8" s="580"/>
      <c r="AH8" s="581"/>
      <c r="AI8" s="582"/>
      <c r="AJ8" s="579"/>
      <c r="AK8" s="580"/>
      <c r="AL8" s="581"/>
      <c r="AM8" s="579"/>
      <c r="AN8" s="580"/>
      <c r="AO8" s="581"/>
      <c r="AP8" s="579"/>
      <c r="AQ8" s="580"/>
      <c r="AR8" s="581"/>
      <c r="AS8" s="583"/>
      <c r="AT8" s="554"/>
      <c r="AU8" s="555"/>
      <c r="AV8" s="573"/>
      <c r="AW8" s="458"/>
      <c r="AX8" s="468" t="s">
        <v>210</v>
      </c>
      <c r="AY8" s="1118"/>
      <c r="AZ8" s="1118"/>
    </row>
    <row r="9" spans="1:52" ht="11.25" customHeight="1">
      <c r="A9" s="588">
        <v>26</v>
      </c>
      <c r="B9" s="1105"/>
      <c r="C9" s="589"/>
      <c r="D9" s="565" t="s">
        <v>212</v>
      </c>
      <c r="E9" s="1100" t="s">
        <v>709</v>
      </c>
      <c r="F9" s="1101"/>
      <c r="G9" s="1102"/>
      <c r="H9" s="590"/>
      <c r="I9" s="591"/>
      <c r="J9" s="592"/>
      <c r="K9" s="590"/>
      <c r="L9" s="591"/>
      <c r="M9" s="592"/>
      <c r="N9" s="590"/>
      <c r="O9" s="591"/>
      <c r="P9" s="592"/>
      <c r="Q9" s="590"/>
      <c r="R9" s="591"/>
      <c r="S9" s="592"/>
      <c r="T9" s="590"/>
      <c r="U9" s="591"/>
      <c r="V9" s="592"/>
      <c r="W9" s="590"/>
      <c r="X9" s="591"/>
      <c r="Y9" s="592"/>
      <c r="Z9" s="590"/>
      <c r="AA9" s="591"/>
      <c r="AB9" s="592"/>
      <c r="AC9" s="590"/>
      <c r="AD9" s="591"/>
      <c r="AE9" s="592"/>
      <c r="AF9" s="590"/>
      <c r="AG9" s="591"/>
      <c r="AH9" s="592"/>
      <c r="AI9" s="593"/>
      <c r="AJ9" s="590"/>
      <c r="AK9" s="591"/>
      <c r="AL9" s="592"/>
      <c r="AM9" s="590"/>
      <c r="AN9" s="591"/>
      <c r="AO9" s="592"/>
      <c r="AP9" s="590"/>
      <c r="AQ9" s="591"/>
      <c r="AR9" s="592"/>
      <c r="AS9" s="583"/>
      <c r="AT9" s="554"/>
      <c r="AU9" s="555"/>
      <c r="AV9" s="573"/>
      <c r="AW9" s="458"/>
      <c r="AX9" s="471"/>
      <c r="AY9" s="1119"/>
      <c r="AZ9" s="1119"/>
    </row>
    <row r="10" spans="1:52" ht="11.25" customHeight="1">
      <c r="A10" s="563" t="s">
        <v>710</v>
      </c>
      <c r="B10" s="1105"/>
      <c r="C10" s="564" t="s">
        <v>711</v>
      </c>
      <c r="D10" s="565" t="s">
        <v>208</v>
      </c>
      <c r="E10" s="566" t="s">
        <v>712</v>
      </c>
      <c r="F10" s="567" t="s">
        <v>17</v>
      </c>
      <c r="G10" s="568"/>
      <c r="H10" s="594"/>
      <c r="I10" s="595"/>
      <c r="J10" s="596"/>
      <c r="K10" s="594"/>
      <c r="L10" s="595"/>
      <c r="M10" s="596"/>
      <c r="N10" s="594"/>
      <c r="O10" s="570"/>
      <c r="P10" s="571"/>
      <c r="Q10" s="569"/>
      <c r="R10" s="570"/>
      <c r="S10" s="571"/>
      <c r="T10" s="569"/>
      <c r="U10" s="570"/>
      <c r="V10" s="571"/>
      <c r="W10" s="569"/>
      <c r="X10" s="570"/>
      <c r="Y10" s="571"/>
      <c r="Z10" s="569"/>
      <c r="AA10" s="570"/>
      <c r="AB10" s="571"/>
      <c r="AC10" s="569"/>
      <c r="AD10" s="595"/>
      <c r="AE10" s="596"/>
      <c r="AF10" s="594"/>
      <c r="AG10" s="595"/>
      <c r="AH10" s="571"/>
      <c r="AI10" s="572"/>
      <c r="AJ10" s="569"/>
      <c r="AK10" s="570"/>
      <c r="AL10" s="571"/>
      <c r="AM10" s="569"/>
      <c r="AN10" s="570"/>
      <c r="AO10" s="571"/>
      <c r="AP10" s="569"/>
      <c r="AQ10" s="570"/>
      <c r="AR10" s="571"/>
      <c r="AS10" s="583"/>
      <c r="AT10" s="554"/>
      <c r="AU10" s="555"/>
      <c r="AV10" s="555"/>
      <c r="AX10" s="466" t="s">
        <v>713</v>
      </c>
      <c r="AY10" s="1114" t="s">
        <v>714</v>
      </c>
      <c r="AZ10" s="1114" t="s">
        <v>603</v>
      </c>
    </row>
    <row r="11" spans="1:52" ht="11.25" customHeight="1">
      <c r="A11" s="574">
        <f>G12-G11+1</f>
        <v>43</v>
      </c>
      <c r="B11" s="1105"/>
      <c r="C11" s="575" t="s">
        <v>605</v>
      </c>
      <c r="D11" s="566" t="s">
        <v>209</v>
      </c>
      <c r="E11" s="576" t="s">
        <v>219</v>
      </c>
      <c r="F11" s="577" t="s">
        <v>705</v>
      </c>
      <c r="G11" s="578">
        <v>43696</v>
      </c>
      <c r="H11" s="597"/>
      <c r="I11" s="598"/>
      <c r="J11" s="599"/>
      <c r="K11" s="597"/>
      <c r="L11" s="598"/>
      <c r="M11" s="599"/>
      <c r="N11" s="597"/>
      <c r="O11" s="580"/>
      <c r="P11" s="581"/>
      <c r="Q11" s="579"/>
      <c r="R11" s="580"/>
      <c r="S11" s="581"/>
      <c r="T11" s="579"/>
      <c r="U11" s="580"/>
      <c r="V11" s="581"/>
      <c r="W11" s="579"/>
      <c r="X11" s="580"/>
      <c r="Y11" s="581"/>
      <c r="Z11" s="579"/>
      <c r="AA11" s="580"/>
      <c r="AB11" s="581"/>
      <c r="AC11" s="579"/>
      <c r="AD11" s="598"/>
      <c r="AE11" s="599"/>
      <c r="AF11" s="597"/>
      <c r="AG11" s="598"/>
      <c r="AH11" s="581"/>
      <c r="AI11" s="582"/>
      <c r="AJ11" s="579"/>
      <c r="AK11" s="580"/>
      <c r="AL11" s="581"/>
      <c r="AM11" s="579"/>
      <c r="AN11" s="580"/>
      <c r="AO11" s="581"/>
      <c r="AP11" s="579"/>
      <c r="AQ11" s="580"/>
      <c r="AR11" s="581"/>
      <c r="AS11" s="583"/>
      <c r="AT11" s="554"/>
      <c r="AU11" s="555"/>
      <c r="AV11" s="555"/>
      <c r="AX11" s="467" t="s">
        <v>715</v>
      </c>
      <c r="AY11" s="1115"/>
      <c r="AZ11" s="1115"/>
    </row>
    <row r="12" spans="1:52" ht="11.25" customHeight="1">
      <c r="A12" s="584">
        <f>A11-A13</f>
        <v>29</v>
      </c>
      <c r="B12" s="1105"/>
      <c r="C12" s="585" t="s">
        <v>215</v>
      </c>
      <c r="D12" s="566" t="s">
        <v>211</v>
      </c>
      <c r="E12" s="600" t="s">
        <v>716</v>
      </c>
      <c r="F12" s="586" t="s">
        <v>708</v>
      </c>
      <c r="G12" s="587">
        <v>43738</v>
      </c>
      <c r="H12" s="597"/>
      <c r="I12" s="598"/>
      <c r="J12" s="599"/>
      <c r="K12" s="597"/>
      <c r="L12" s="598"/>
      <c r="M12" s="599"/>
      <c r="N12" s="597"/>
      <c r="O12" s="580"/>
      <c r="P12" s="581"/>
      <c r="Q12" s="579"/>
      <c r="R12" s="580"/>
      <c r="S12" s="581"/>
      <c r="T12" s="579"/>
      <c r="U12" s="580"/>
      <c r="V12" s="581"/>
      <c r="W12" s="579"/>
      <c r="X12" s="580"/>
      <c r="Y12" s="581"/>
      <c r="Z12" s="579"/>
      <c r="AA12" s="580"/>
      <c r="AB12" s="581"/>
      <c r="AC12" s="579"/>
      <c r="AD12" s="598"/>
      <c r="AE12" s="599"/>
      <c r="AF12" s="597"/>
      <c r="AG12" s="598"/>
      <c r="AH12" s="581"/>
      <c r="AI12" s="582"/>
      <c r="AJ12" s="579"/>
      <c r="AK12" s="580"/>
      <c r="AL12" s="581"/>
      <c r="AM12" s="579"/>
      <c r="AN12" s="580"/>
      <c r="AO12" s="581"/>
      <c r="AP12" s="579"/>
      <c r="AQ12" s="580"/>
      <c r="AR12" s="581"/>
      <c r="AS12" s="583"/>
      <c r="AT12" s="554"/>
      <c r="AU12" s="555"/>
      <c r="AV12" s="555"/>
      <c r="AX12" s="468" t="s">
        <v>215</v>
      </c>
      <c r="AY12" s="1115"/>
      <c r="AZ12" s="1115"/>
    </row>
    <row r="13" spans="1:52" ht="11.25" customHeight="1">
      <c r="A13" s="588">
        <v>14</v>
      </c>
      <c r="B13" s="1105"/>
      <c r="C13" s="601" t="s">
        <v>216</v>
      </c>
      <c r="D13" s="565" t="s">
        <v>212</v>
      </c>
      <c r="E13" s="602" t="s">
        <v>717</v>
      </c>
      <c r="F13" s="603"/>
      <c r="G13" s="604"/>
      <c r="H13" s="605"/>
      <c r="I13" s="606"/>
      <c r="J13" s="607"/>
      <c r="K13" s="605"/>
      <c r="L13" s="606"/>
      <c r="M13" s="607"/>
      <c r="N13" s="605"/>
      <c r="O13" s="591"/>
      <c r="P13" s="592"/>
      <c r="Q13" s="590"/>
      <c r="R13" s="591"/>
      <c r="S13" s="592"/>
      <c r="T13" s="590"/>
      <c r="U13" s="591"/>
      <c r="V13" s="592"/>
      <c r="W13" s="590"/>
      <c r="X13" s="591"/>
      <c r="Y13" s="592"/>
      <c r="Z13" s="590"/>
      <c r="AA13" s="591"/>
      <c r="AB13" s="592"/>
      <c r="AC13" s="590"/>
      <c r="AD13" s="606"/>
      <c r="AE13" s="607"/>
      <c r="AF13" s="605"/>
      <c r="AG13" s="606"/>
      <c r="AH13" s="592"/>
      <c r="AI13" s="593"/>
      <c r="AJ13" s="590"/>
      <c r="AK13" s="591"/>
      <c r="AL13" s="592"/>
      <c r="AM13" s="590"/>
      <c r="AN13" s="591"/>
      <c r="AO13" s="592"/>
      <c r="AP13" s="590"/>
      <c r="AQ13" s="591"/>
      <c r="AR13" s="592"/>
      <c r="AS13" s="583"/>
      <c r="AT13" s="554"/>
      <c r="AU13" s="555"/>
      <c r="AV13" s="555"/>
      <c r="AX13" s="470" t="s">
        <v>216</v>
      </c>
      <c r="AY13" s="1116"/>
      <c r="AZ13" s="1116"/>
    </row>
    <row r="14" spans="1:52" ht="11.25" customHeight="1">
      <c r="A14" s="563" t="s">
        <v>710</v>
      </c>
      <c r="B14" s="1105"/>
      <c r="C14" s="564" t="s">
        <v>718</v>
      </c>
      <c r="D14" s="565" t="s">
        <v>208</v>
      </c>
      <c r="E14" s="566" t="s">
        <v>719</v>
      </c>
      <c r="F14" s="567" t="s">
        <v>17</v>
      </c>
      <c r="G14" s="568"/>
      <c r="H14" s="569"/>
      <c r="I14" s="570"/>
      <c r="J14" s="571"/>
      <c r="K14" s="569"/>
      <c r="L14" s="570"/>
      <c r="M14" s="571"/>
      <c r="N14" s="569"/>
      <c r="O14" s="570"/>
      <c r="P14" s="571"/>
      <c r="Q14" s="569"/>
      <c r="R14" s="570"/>
      <c r="S14" s="571"/>
      <c r="T14" s="569"/>
      <c r="U14" s="570"/>
      <c r="V14" s="571"/>
      <c r="W14" s="569"/>
      <c r="X14" s="570"/>
      <c r="Y14" s="571"/>
      <c r="Z14" s="569"/>
      <c r="AA14" s="570"/>
      <c r="AB14" s="571"/>
      <c r="AC14" s="569"/>
      <c r="AD14" s="570"/>
      <c r="AE14" s="571"/>
      <c r="AF14" s="569"/>
      <c r="AG14" s="570"/>
      <c r="AH14" s="596"/>
      <c r="AI14" s="608"/>
      <c r="AJ14" s="594"/>
      <c r="AK14" s="595"/>
      <c r="AL14" s="596"/>
      <c r="AM14" s="594"/>
      <c r="AN14" s="595"/>
      <c r="AO14" s="596"/>
      <c r="AP14" s="594"/>
      <c r="AQ14" s="570"/>
      <c r="AR14" s="571"/>
      <c r="AS14" s="583"/>
      <c r="AT14" s="554"/>
      <c r="AU14" s="555"/>
      <c r="AV14" s="573"/>
      <c r="AW14" s="458"/>
      <c r="AX14" s="466" t="s">
        <v>720</v>
      </c>
      <c r="AY14" s="1120" t="s">
        <v>721</v>
      </c>
      <c r="AZ14" s="1120" t="s">
        <v>602</v>
      </c>
    </row>
    <row r="15" spans="1:52" ht="11.25" customHeight="1">
      <c r="A15" s="574">
        <f>G16-G15+1</f>
        <v>31</v>
      </c>
      <c r="B15" s="1105"/>
      <c r="C15" s="575" t="s">
        <v>605</v>
      </c>
      <c r="D15" s="566" t="s">
        <v>209</v>
      </c>
      <c r="E15" s="576" t="s">
        <v>226</v>
      </c>
      <c r="F15" s="577" t="s">
        <v>705</v>
      </c>
      <c r="G15" s="578">
        <v>43780</v>
      </c>
      <c r="H15" s="579"/>
      <c r="I15" s="580"/>
      <c r="J15" s="581"/>
      <c r="K15" s="579"/>
      <c r="L15" s="580"/>
      <c r="M15" s="581"/>
      <c r="N15" s="579"/>
      <c r="O15" s="580"/>
      <c r="P15" s="581"/>
      <c r="Q15" s="579"/>
      <c r="R15" s="580"/>
      <c r="S15" s="581"/>
      <c r="T15" s="579"/>
      <c r="U15" s="580"/>
      <c r="V15" s="581"/>
      <c r="W15" s="579"/>
      <c r="X15" s="580"/>
      <c r="Y15" s="581"/>
      <c r="Z15" s="579"/>
      <c r="AA15" s="580"/>
      <c r="AB15" s="581"/>
      <c r="AC15" s="579"/>
      <c r="AD15" s="580"/>
      <c r="AE15" s="581"/>
      <c r="AF15" s="579"/>
      <c r="AG15" s="580"/>
      <c r="AH15" s="581"/>
      <c r="AI15" s="582"/>
      <c r="AJ15" s="579"/>
      <c r="AK15" s="580"/>
      <c r="AL15" s="581"/>
      <c r="AM15" s="579"/>
      <c r="AN15" s="580"/>
      <c r="AO15" s="581"/>
      <c r="AP15" s="579"/>
      <c r="AQ15" s="580"/>
      <c r="AR15" s="581"/>
      <c r="AS15" s="583"/>
      <c r="AT15" s="554"/>
      <c r="AU15" s="555"/>
      <c r="AV15" s="573"/>
      <c r="AW15" s="458"/>
      <c r="AX15" s="467" t="s">
        <v>722</v>
      </c>
      <c r="AY15" s="1121"/>
      <c r="AZ15" s="1121"/>
    </row>
    <row r="16" spans="1:52" ht="11.25" customHeight="1">
      <c r="A16" s="584">
        <f>A15-A17</f>
        <v>23</v>
      </c>
      <c r="B16" s="1105"/>
      <c r="C16" s="585" t="s">
        <v>213</v>
      </c>
      <c r="D16" s="566" t="s">
        <v>211</v>
      </c>
      <c r="E16" s="576" t="s">
        <v>226</v>
      </c>
      <c r="F16" s="586" t="s">
        <v>708</v>
      </c>
      <c r="G16" s="587">
        <v>43810</v>
      </c>
      <c r="H16" s="579"/>
      <c r="I16" s="580"/>
      <c r="J16" s="581"/>
      <c r="K16" s="579"/>
      <c r="L16" s="580"/>
      <c r="M16" s="581"/>
      <c r="N16" s="579"/>
      <c r="O16" s="580"/>
      <c r="P16" s="581"/>
      <c r="Q16" s="579"/>
      <c r="R16" s="580"/>
      <c r="S16" s="581"/>
      <c r="T16" s="579"/>
      <c r="U16" s="580"/>
      <c r="V16" s="581"/>
      <c r="W16" s="579"/>
      <c r="X16" s="580"/>
      <c r="Y16" s="581"/>
      <c r="Z16" s="579"/>
      <c r="AA16" s="580"/>
      <c r="AB16" s="581"/>
      <c r="AC16" s="579"/>
      <c r="AD16" s="580"/>
      <c r="AE16" s="581"/>
      <c r="AF16" s="579"/>
      <c r="AG16" s="580"/>
      <c r="AH16" s="581"/>
      <c r="AI16" s="582"/>
      <c r="AJ16" s="579"/>
      <c r="AK16" s="580"/>
      <c r="AL16" s="581"/>
      <c r="AM16" s="579"/>
      <c r="AN16" s="580"/>
      <c r="AO16" s="581"/>
      <c r="AP16" s="579"/>
      <c r="AQ16" s="580"/>
      <c r="AR16" s="581"/>
      <c r="AS16" s="583"/>
      <c r="AT16" s="554"/>
      <c r="AU16" s="555"/>
      <c r="AV16" s="573"/>
      <c r="AW16" s="458"/>
      <c r="AX16" s="468" t="s">
        <v>213</v>
      </c>
      <c r="AY16" s="1121"/>
      <c r="AZ16" s="1121"/>
    </row>
    <row r="17" spans="1:52" ht="11.25" customHeight="1">
      <c r="A17" s="588">
        <v>8</v>
      </c>
      <c r="B17" s="1105"/>
      <c r="C17" s="589"/>
      <c r="D17" s="565" t="s">
        <v>212</v>
      </c>
      <c r="E17" s="602" t="s">
        <v>723</v>
      </c>
      <c r="F17" s="603"/>
      <c r="G17" s="609"/>
      <c r="H17" s="590"/>
      <c r="I17" s="591"/>
      <c r="J17" s="592"/>
      <c r="K17" s="590"/>
      <c r="L17" s="591"/>
      <c r="M17" s="592"/>
      <c r="N17" s="590"/>
      <c r="O17" s="591"/>
      <c r="P17" s="592"/>
      <c r="Q17" s="590"/>
      <c r="R17" s="591"/>
      <c r="S17" s="592"/>
      <c r="T17" s="590"/>
      <c r="U17" s="591"/>
      <c r="V17" s="592"/>
      <c r="W17" s="590"/>
      <c r="X17" s="591"/>
      <c r="Y17" s="592"/>
      <c r="Z17" s="590"/>
      <c r="AA17" s="591"/>
      <c r="AB17" s="592"/>
      <c r="AC17" s="590"/>
      <c r="AD17" s="591"/>
      <c r="AE17" s="592"/>
      <c r="AF17" s="590"/>
      <c r="AG17" s="591"/>
      <c r="AH17" s="592"/>
      <c r="AI17" s="593"/>
      <c r="AJ17" s="590"/>
      <c r="AK17" s="591"/>
      <c r="AL17" s="592"/>
      <c r="AM17" s="590"/>
      <c r="AN17" s="591"/>
      <c r="AO17" s="592"/>
      <c r="AP17" s="590"/>
      <c r="AQ17" s="591"/>
      <c r="AR17" s="592"/>
      <c r="AS17" s="583"/>
      <c r="AT17" s="554"/>
      <c r="AU17" s="555"/>
      <c r="AV17" s="555"/>
      <c r="AX17" s="471"/>
      <c r="AY17" s="1122"/>
      <c r="AZ17" s="1122"/>
    </row>
    <row r="18" spans="1:52" s="456" customFormat="1" ht="11.25" customHeight="1">
      <c r="A18" s="563" t="s">
        <v>700</v>
      </c>
      <c r="B18" s="1105"/>
      <c r="C18" s="564" t="s">
        <v>220</v>
      </c>
      <c r="D18" s="565" t="s">
        <v>208</v>
      </c>
      <c r="E18" s="566" t="s">
        <v>724</v>
      </c>
      <c r="F18" s="567" t="s">
        <v>17</v>
      </c>
      <c r="G18" s="568"/>
      <c r="H18" s="594"/>
      <c r="I18" s="595"/>
      <c r="J18" s="596"/>
      <c r="K18" s="594"/>
      <c r="L18" s="595"/>
      <c r="M18" s="596"/>
      <c r="N18" s="594"/>
      <c r="O18" s="595"/>
      <c r="P18" s="596"/>
      <c r="Q18" s="594"/>
      <c r="R18" s="595"/>
      <c r="S18" s="596"/>
      <c r="T18" s="594"/>
      <c r="U18" s="595"/>
      <c r="V18" s="596"/>
      <c r="W18" s="594"/>
      <c r="X18" s="595"/>
      <c r="Y18" s="596"/>
      <c r="Z18" s="594"/>
      <c r="AA18" s="595"/>
      <c r="AB18" s="596"/>
      <c r="AC18" s="594"/>
      <c r="AD18" s="595"/>
      <c r="AE18" s="596"/>
      <c r="AF18" s="594"/>
      <c r="AG18" s="595"/>
      <c r="AH18" s="596"/>
      <c r="AI18" s="608"/>
      <c r="AJ18" s="594"/>
      <c r="AK18" s="595"/>
      <c r="AL18" s="596"/>
      <c r="AM18" s="594"/>
      <c r="AN18" s="595"/>
      <c r="AO18" s="596"/>
      <c r="AP18" s="594"/>
      <c r="AQ18" s="595"/>
      <c r="AR18" s="596"/>
      <c r="AS18" s="610"/>
      <c r="AT18" s="554"/>
      <c r="AU18" s="611"/>
      <c r="AV18" s="612"/>
      <c r="AW18" s="463"/>
      <c r="AX18" s="466" t="s">
        <v>218</v>
      </c>
      <c r="AY18" s="1120" t="s">
        <v>725</v>
      </c>
      <c r="AZ18" s="1120" t="s">
        <v>726</v>
      </c>
    </row>
    <row r="19" spans="1:52" s="456" customFormat="1" ht="11.25" customHeight="1">
      <c r="A19" s="613">
        <f>G20-G19+1</f>
        <v>46</v>
      </c>
      <c r="B19" s="1105"/>
      <c r="C19" s="575" t="s">
        <v>727</v>
      </c>
      <c r="D19" s="566" t="s">
        <v>209</v>
      </c>
      <c r="E19" s="576" t="s">
        <v>214</v>
      </c>
      <c r="F19" s="577" t="s">
        <v>705</v>
      </c>
      <c r="G19" s="578">
        <v>43774</v>
      </c>
      <c r="H19" s="597"/>
      <c r="I19" s="598"/>
      <c r="J19" s="599"/>
      <c r="K19" s="597"/>
      <c r="L19" s="598"/>
      <c r="M19" s="599"/>
      <c r="N19" s="597"/>
      <c r="O19" s="598"/>
      <c r="P19" s="599"/>
      <c r="Q19" s="597"/>
      <c r="R19" s="598"/>
      <c r="S19" s="599"/>
      <c r="T19" s="597"/>
      <c r="U19" s="598"/>
      <c r="V19" s="599"/>
      <c r="W19" s="597"/>
      <c r="X19" s="598"/>
      <c r="Y19" s="599"/>
      <c r="Z19" s="597"/>
      <c r="AA19" s="598"/>
      <c r="AB19" s="599"/>
      <c r="AC19" s="597"/>
      <c r="AD19" s="598"/>
      <c r="AE19" s="599"/>
      <c r="AF19" s="597"/>
      <c r="AG19" s="598"/>
      <c r="AH19" s="599"/>
      <c r="AI19" s="614"/>
      <c r="AJ19" s="597"/>
      <c r="AK19" s="598"/>
      <c r="AL19" s="599"/>
      <c r="AM19" s="597"/>
      <c r="AN19" s="598"/>
      <c r="AO19" s="599"/>
      <c r="AP19" s="597"/>
      <c r="AQ19" s="598"/>
      <c r="AR19" s="599"/>
      <c r="AS19" s="615"/>
      <c r="AT19" s="554"/>
      <c r="AU19" s="555"/>
      <c r="AV19" s="612"/>
      <c r="AW19" s="463"/>
      <c r="AX19" s="467" t="s">
        <v>728</v>
      </c>
      <c r="AY19" s="1121"/>
      <c r="AZ19" s="1121"/>
    </row>
    <row r="20" spans="1:52" s="456" customFormat="1" ht="11.25" customHeight="1">
      <c r="A20" s="584">
        <f>A19-A21</f>
        <v>34</v>
      </c>
      <c r="B20" s="1105"/>
      <c r="C20" s="585" t="s">
        <v>221</v>
      </c>
      <c r="D20" s="566" t="s">
        <v>211</v>
      </c>
      <c r="E20" s="576" t="s">
        <v>729</v>
      </c>
      <c r="F20" s="586" t="s">
        <v>708</v>
      </c>
      <c r="G20" s="587">
        <v>43819</v>
      </c>
      <c r="H20" s="597"/>
      <c r="I20" s="598"/>
      <c r="J20" s="599"/>
      <c r="K20" s="597"/>
      <c r="L20" s="598"/>
      <c r="M20" s="599"/>
      <c r="N20" s="597"/>
      <c r="O20" s="598"/>
      <c r="P20" s="599"/>
      <c r="Q20" s="597"/>
      <c r="R20" s="598"/>
      <c r="S20" s="599"/>
      <c r="T20" s="597"/>
      <c r="U20" s="598"/>
      <c r="V20" s="599"/>
      <c r="W20" s="597"/>
      <c r="X20" s="598"/>
      <c r="Y20" s="599"/>
      <c r="Z20" s="597"/>
      <c r="AA20" s="598"/>
      <c r="AB20" s="599"/>
      <c r="AC20" s="597"/>
      <c r="AD20" s="598"/>
      <c r="AE20" s="599"/>
      <c r="AF20" s="597"/>
      <c r="AG20" s="598"/>
      <c r="AH20" s="599"/>
      <c r="AI20" s="614"/>
      <c r="AJ20" s="597"/>
      <c r="AK20" s="598"/>
      <c r="AL20" s="599"/>
      <c r="AM20" s="597"/>
      <c r="AN20" s="598"/>
      <c r="AO20" s="599"/>
      <c r="AP20" s="597"/>
      <c r="AQ20" s="598"/>
      <c r="AR20" s="599"/>
      <c r="AS20" s="610"/>
      <c r="AT20" s="554"/>
      <c r="AU20" s="555"/>
      <c r="AV20" s="612"/>
      <c r="AW20" s="463"/>
      <c r="AX20" s="468" t="s">
        <v>215</v>
      </c>
      <c r="AY20" s="1121"/>
      <c r="AZ20" s="1121"/>
    </row>
    <row r="21" spans="1:52" s="456" customFormat="1" ht="11.25" customHeight="1">
      <c r="A21" s="588">
        <v>12</v>
      </c>
      <c r="B21" s="1105"/>
      <c r="C21" s="616"/>
      <c r="D21" s="565" t="s">
        <v>212</v>
      </c>
      <c r="E21" s="602" t="s">
        <v>730</v>
      </c>
      <c r="F21" s="617"/>
      <c r="G21" s="618"/>
      <c r="H21" s="605"/>
      <c r="I21" s="606"/>
      <c r="J21" s="607"/>
      <c r="K21" s="605"/>
      <c r="L21" s="606"/>
      <c r="M21" s="607"/>
      <c r="N21" s="605"/>
      <c r="O21" s="606"/>
      <c r="P21" s="607"/>
      <c r="Q21" s="605"/>
      <c r="R21" s="606"/>
      <c r="S21" s="607"/>
      <c r="T21" s="605"/>
      <c r="U21" s="606"/>
      <c r="V21" s="607"/>
      <c r="W21" s="605"/>
      <c r="X21" s="606"/>
      <c r="Y21" s="607"/>
      <c r="Z21" s="605"/>
      <c r="AA21" s="606"/>
      <c r="AB21" s="607"/>
      <c r="AC21" s="605"/>
      <c r="AD21" s="606"/>
      <c r="AE21" s="607"/>
      <c r="AF21" s="605"/>
      <c r="AG21" s="606"/>
      <c r="AH21" s="607"/>
      <c r="AI21" s="619"/>
      <c r="AJ21" s="605"/>
      <c r="AK21" s="606"/>
      <c r="AL21" s="607"/>
      <c r="AM21" s="605"/>
      <c r="AN21" s="606"/>
      <c r="AO21" s="607"/>
      <c r="AP21" s="605"/>
      <c r="AQ21" s="606"/>
      <c r="AR21" s="607"/>
      <c r="AS21" s="610"/>
      <c r="AT21" s="554"/>
      <c r="AU21" s="555"/>
      <c r="AV21" s="555"/>
      <c r="AW21" s="454"/>
      <c r="AX21" s="620"/>
      <c r="AY21" s="1122"/>
      <c r="AZ21" s="1122"/>
    </row>
    <row r="22" spans="1:52" s="456" customFormat="1" ht="11.25" customHeight="1">
      <c r="A22" s="563" t="s">
        <v>700</v>
      </c>
      <c r="B22" s="1105"/>
      <c r="C22" s="564" t="s">
        <v>218</v>
      </c>
      <c r="D22" s="565" t="s">
        <v>208</v>
      </c>
      <c r="E22" s="566" t="s">
        <v>731</v>
      </c>
      <c r="F22" s="567" t="s">
        <v>17</v>
      </c>
      <c r="G22" s="568"/>
      <c r="H22" s="594"/>
      <c r="I22" s="595"/>
      <c r="J22" s="596"/>
      <c r="K22" s="594"/>
      <c r="L22" s="595"/>
      <c r="M22" s="596"/>
      <c r="N22" s="594"/>
      <c r="O22" s="595"/>
      <c r="P22" s="596"/>
      <c r="Q22" s="594"/>
      <c r="R22" s="595"/>
      <c r="S22" s="596"/>
      <c r="T22" s="594"/>
      <c r="U22" s="595"/>
      <c r="V22" s="596"/>
      <c r="W22" s="594"/>
      <c r="X22" s="595"/>
      <c r="Y22" s="596"/>
      <c r="Z22" s="594"/>
      <c r="AA22" s="595"/>
      <c r="AB22" s="596"/>
      <c r="AC22" s="594"/>
      <c r="AD22" s="595"/>
      <c r="AE22" s="596"/>
      <c r="AF22" s="594"/>
      <c r="AG22" s="595"/>
      <c r="AH22" s="596"/>
      <c r="AI22" s="608"/>
      <c r="AJ22" s="594"/>
      <c r="AK22" s="595"/>
      <c r="AL22" s="596"/>
      <c r="AM22" s="594"/>
      <c r="AN22" s="595"/>
      <c r="AO22" s="596"/>
      <c r="AP22" s="594"/>
      <c r="AQ22" s="595"/>
      <c r="AR22" s="596"/>
      <c r="AS22" s="610"/>
      <c r="AT22" s="554"/>
      <c r="AU22" s="555"/>
      <c r="AV22" s="621"/>
      <c r="AW22" s="464"/>
      <c r="AX22" s="466" t="s">
        <v>220</v>
      </c>
      <c r="AY22" s="1120" t="s">
        <v>732</v>
      </c>
      <c r="AZ22" s="1120" t="s">
        <v>733</v>
      </c>
    </row>
    <row r="23" spans="1:52" s="456" customFormat="1" ht="11.25" customHeight="1">
      <c r="A23" s="574">
        <f>G24-G23+1</f>
        <v>57</v>
      </c>
      <c r="B23" s="1105"/>
      <c r="C23" s="575" t="s">
        <v>728</v>
      </c>
      <c r="D23" s="566" t="s">
        <v>209</v>
      </c>
      <c r="E23" s="576" t="s">
        <v>214</v>
      </c>
      <c r="F23" s="577" t="s">
        <v>705</v>
      </c>
      <c r="G23" s="578">
        <v>43822</v>
      </c>
      <c r="H23" s="597"/>
      <c r="I23" s="598"/>
      <c r="J23" s="599"/>
      <c r="K23" s="597"/>
      <c r="L23" s="598"/>
      <c r="M23" s="599"/>
      <c r="N23" s="597"/>
      <c r="O23" s="598"/>
      <c r="P23" s="599"/>
      <c r="Q23" s="597"/>
      <c r="R23" s="598"/>
      <c r="S23" s="599"/>
      <c r="T23" s="597"/>
      <c r="U23" s="598"/>
      <c r="V23" s="599"/>
      <c r="W23" s="597"/>
      <c r="X23" s="598"/>
      <c r="Y23" s="599"/>
      <c r="Z23" s="597"/>
      <c r="AA23" s="598"/>
      <c r="AB23" s="599"/>
      <c r="AC23" s="597"/>
      <c r="AD23" s="598"/>
      <c r="AE23" s="599"/>
      <c r="AF23" s="597"/>
      <c r="AG23" s="598"/>
      <c r="AH23" s="599"/>
      <c r="AI23" s="614"/>
      <c r="AJ23" s="597"/>
      <c r="AK23" s="598"/>
      <c r="AL23" s="599"/>
      <c r="AM23" s="597"/>
      <c r="AN23" s="598"/>
      <c r="AO23" s="599"/>
      <c r="AP23" s="597"/>
      <c r="AQ23" s="598"/>
      <c r="AR23" s="599"/>
      <c r="AS23" s="615"/>
      <c r="AT23" s="554"/>
      <c r="AU23" s="555"/>
      <c r="AV23" s="621"/>
      <c r="AW23" s="464"/>
      <c r="AX23" s="467" t="s">
        <v>734</v>
      </c>
      <c r="AY23" s="1121"/>
      <c r="AZ23" s="1121"/>
    </row>
    <row r="24" spans="1:52" s="456" customFormat="1" ht="11.25" customHeight="1">
      <c r="A24" s="584">
        <f>A23-A25</f>
        <v>34</v>
      </c>
      <c r="B24" s="1105"/>
      <c r="C24" s="585" t="s">
        <v>215</v>
      </c>
      <c r="D24" s="566" t="s">
        <v>211</v>
      </c>
      <c r="E24" s="576" t="s">
        <v>735</v>
      </c>
      <c r="F24" s="586" t="s">
        <v>708</v>
      </c>
      <c r="G24" s="587">
        <v>43878</v>
      </c>
      <c r="H24" s="597"/>
      <c r="I24" s="598"/>
      <c r="J24" s="599"/>
      <c r="K24" s="597"/>
      <c r="L24" s="598"/>
      <c r="M24" s="599"/>
      <c r="N24" s="597"/>
      <c r="O24" s="598"/>
      <c r="P24" s="599"/>
      <c r="Q24" s="597"/>
      <c r="R24" s="598"/>
      <c r="S24" s="599"/>
      <c r="T24" s="597"/>
      <c r="U24" s="598"/>
      <c r="V24" s="599"/>
      <c r="W24" s="597"/>
      <c r="X24" s="598"/>
      <c r="Y24" s="599"/>
      <c r="Z24" s="597"/>
      <c r="AA24" s="598"/>
      <c r="AB24" s="599"/>
      <c r="AC24" s="597"/>
      <c r="AD24" s="598"/>
      <c r="AE24" s="599"/>
      <c r="AF24" s="597"/>
      <c r="AG24" s="598"/>
      <c r="AH24" s="599"/>
      <c r="AI24" s="614"/>
      <c r="AJ24" s="597"/>
      <c r="AK24" s="598"/>
      <c r="AL24" s="599"/>
      <c r="AM24" s="597"/>
      <c r="AN24" s="598"/>
      <c r="AO24" s="599"/>
      <c r="AP24" s="597"/>
      <c r="AQ24" s="598"/>
      <c r="AR24" s="599"/>
      <c r="AS24" s="610"/>
      <c r="AT24" s="622"/>
      <c r="AU24" s="555"/>
      <c r="AV24" s="555"/>
      <c r="AW24" s="454"/>
      <c r="AX24" s="468" t="s">
        <v>221</v>
      </c>
      <c r="AY24" s="1121"/>
      <c r="AZ24" s="1121"/>
    </row>
    <row r="25" spans="1:52" s="456" customFormat="1" ht="11.25" customHeight="1">
      <c r="A25" s="588">
        <v>23</v>
      </c>
      <c r="B25" s="1105"/>
      <c r="C25" s="616"/>
      <c r="D25" s="565" t="s">
        <v>212</v>
      </c>
      <c r="E25" s="602" t="s">
        <v>736</v>
      </c>
      <c r="F25" s="617"/>
      <c r="G25" s="618"/>
      <c r="H25" s="605"/>
      <c r="I25" s="606"/>
      <c r="J25" s="607"/>
      <c r="K25" s="605"/>
      <c r="L25" s="606"/>
      <c r="M25" s="607"/>
      <c r="N25" s="605"/>
      <c r="O25" s="606"/>
      <c r="P25" s="607"/>
      <c r="Q25" s="605"/>
      <c r="R25" s="606"/>
      <c r="S25" s="607"/>
      <c r="T25" s="605"/>
      <c r="U25" s="606"/>
      <c r="V25" s="607"/>
      <c r="W25" s="605"/>
      <c r="X25" s="606"/>
      <c r="Y25" s="607"/>
      <c r="Z25" s="605"/>
      <c r="AA25" s="606"/>
      <c r="AB25" s="607"/>
      <c r="AC25" s="605"/>
      <c r="AD25" s="606"/>
      <c r="AE25" s="607"/>
      <c r="AF25" s="605"/>
      <c r="AG25" s="606"/>
      <c r="AH25" s="607"/>
      <c r="AI25" s="619"/>
      <c r="AJ25" s="605"/>
      <c r="AK25" s="606"/>
      <c r="AL25" s="607"/>
      <c r="AM25" s="605"/>
      <c r="AN25" s="606"/>
      <c r="AO25" s="607"/>
      <c r="AP25" s="605"/>
      <c r="AQ25" s="606"/>
      <c r="AR25" s="607"/>
      <c r="AS25" s="610"/>
      <c r="AT25" s="554"/>
      <c r="AU25" s="555"/>
      <c r="AV25" s="623"/>
      <c r="AW25" s="453"/>
      <c r="AX25" s="620"/>
      <c r="AY25" s="1122"/>
      <c r="AZ25" s="1122"/>
    </row>
    <row r="26" spans="1:52" ht="11.25" customHeight="1">
      <c r="A26" s="563" t="s">
        <v>700</v>
      </c>
      <c r="B26" s="1105"/>
      <c r="C26" s="564" t="s">
        <v>737</v>
      </c>
      <c r="D26" s="565" t="s">
        <v>208</v>
      </c>
      <c r="E26" s="566" t="s">
        <v>738</v>
      </c>
      <c r="F26" s="567" t="s">
        <v>17</v>
      </c>
      <c r="G26" s="568"/>
      <c r="H26" s="594"/>
      <c r="I26" s="595"/>
      <c r="J26" s="596"/>
      <c r="K26" s="594"/>
      <c r="L26" s="595"/>
      <c r="M26" s="596"/>
      <c r="N26" s="594"/>
      <c r="O26" s="595"/>
      <c r="P26" s="596"/>
      <c r="Q26" s="594"/>
      <c r="R26" s="595"/>
      <c r="S26" s="596"/>
      <c r="T26" s="594"/>
      <c r="U26" s="595"/>
      <c r="V26" s="596"/>
      <c r="W26" s="594"/>
      <c r="X26" s="595"/>
      <c r="Y26" s="596"/>
      <c r="Z26" s="594"/>
      <c r="AA26" s="595"/>
      <c r="AB26" s="596"/>
      <c r="AC26" s="594"/>
      <c r="AD26" s="595"/>
      <c r="AE26" s="596"/>
      <c r="AF26" s="594"/>
      <c r="AG26" s="595"/>
      <c r="AH26" s="596"/>
      <c r="AI26" s="608"/>
      <c r="AJ26" s="594"/>
      <c r="AK26" s="595"/>
      <c r="AL26" s="596"/>
      <c r="AM26" s="594"/>
      <c r="AN26" s="595"/>
      <c r="AO26" s="596"/>
      <c r="AP26" s="594"/>
      <c r="AQ26" s="595"/>
      <c r="AR26" s="596"/>
      <c r="AS26" s="610"/>
      <c r="AT26" s="554"/>
      <c r="AU26" s="555"/>
      <c r="AV26" s="623"/>
      <c r="AW26" s="453"/>
      <c r="AX26" s="466" t="s">
        <v>739</v>
      </c>
      <c r="AY26" s="1114" t="s">
        <v>740</v>
      </c>
      <c r="AZ26" s="1114" t="s">
        <v>741</v>
      </c>
    </row>
    <row r="27" spans="1:52" ht="11.25" customHeight="1">
      <c r="A27" s="574">
        <f>G28-G27+1</f>
        <v>64</v>
      </c>
      <c r="B27" s="1105"/>
      <c r="C27" s="575" t="s">
        <v>742</v>
      </c>
      <c r="D27" s="566" t="s">
        <v>209</v>
      </c>
      <c r="E27" s="576" t="s">
        <v>219</v>
      </c>
      <c r="F27" s="577" t="s">
        <v>705</v>
      </c>
      <c r="G27" s="578">
        <v>43837</v>
      </c>
      <c r="H27" s="597"/>
      <c r="I27" s="598"/>
      <c r="J27" s="599"/>
      <c r="K27" s="597"/>
      <c r="L27" s="598"/>
      <c r="M27" s="599"/>
      <c r="N27" s="597"/>
      <c r="O27" s="598"/>
      <c r="P27" s="599"/>
      <c r="Q27" s="597"/>
      <c r="R27" s="598"/>
      <c r="S27" s="599"/>
      <c r="T27" s="597"/>
      <c r="U27" s="598"/>
      <c r="V27" s="599"/>
      <c r="W27" s="597"/>
      <c r="X27" s="598"/>
      <c r="Y27" s="599"/>
      <c r="Z27" s="597"/>
      <c r="AA27" s="598"/>
      <c r="AB27" s="599"/>
      <c r="AC27" s="597"/>
      <c r="AD27" s="598"/>
      <c r="AE27" s="599"/>
      <c r="AF27" s="597"/>
      <c r="AG27" s="598"/>
      <c r="AH27" s="599"/>
      <c r="AI27" s="614"/>
      <c r="AJ27" s="597"/>
      <c r="AK27" s="598"/>
      <c r="AL27" s="599"/>
      <c r="AM27" s="597"/>
      <c r="AN27" s="598"/>
      <c r="AO27" s="599"/>
      <c r="AP27" s="597"/>
      <c r="AQ27" s="598"/>
      <c r="AR27" s="599"/>
      <c r="AS27" s="615"/>
      <c r="AT27" s="554"/>
      <c r="AU27" s="555"/>
      <c r="AV27" s="555"/>
      <c r="AX27" s="467" t="s">
        <v>742</v>
      </c>
      <c r="AY27" s="1115"/>
      <c r="AZ27" s="1115"/>
    </row>
    <row r="28" spans="1:52" ht="11.25" customHeight="1">
      <c r="A28" s="584">
        <f>A27-A29</f>
        <v>44</v>
      </c>
      <c r="B28" s="1105"/>
      <c r="C28" s="585" t="s">
        <v>221</v>
      </c>
      <c r="D28" s="566" t="s">
        <v>211</v>
      </c>
      <c r="E28" s="576" t="s">
        <v>743</v>
      </c>
      <c r="F28" s="586" t="s">
        <v>708</v>
      </c>
      <c r="G28" s="587">
        <v>43900</v>
      </c>
      <c r="H28" s="597"/>
      <c r="I28" s="598"/>
      <c r="J28" s="599"/>
      <c r="K28" s="597"/>
      <c r="L28" s="598"/>
      <c r="M28" s="599"/>
      <c r="N28" s="597"/>
      <c r="O28" s="598"/>
      <c r="P28" s="599"/>
      <c r="Q28" s="597"/>
      <c r="R28" s="598"/>
      <c r="S28" s="599"/>
      <c r="T28" s="597"/>
      <c r="U28" s="598"/>
      <c r="V28" s="599"/>
      <c r="W28" s="597"/>
      <c r="X28" s="598"/>
      <c r="Y28" s="599"/>
      <c r="Z28" s="597"/>
      <c r="AA28" s="598"/>
      <c r="AB28" s="599"/>
      <c r="AC28" s="597"/>
      <c r="AD28" s="598"/>
      <c r="AE28" s="599"/>
      <c r="AF28" s="597"/>
      <c r="AG28" s="598"/>
      <c r="AH28" s="599"/>
      <c r="AI28" s="614"/>
      <c r="AJ28" s="597"/>
      <c r="AK28" s="598"/>
      <c r="AL28" s="599"/>
      <c r="AM28" s="597"/>
      <c r="AN28" s="598"/>
      <c r="AO28" s="599"/>
      <c r="AP28" s="597"/>
      <c r="AQ28" s="598"/>
      <c r="AR28" s="599"/>
      <c r="AS28" s="610"/>
      <c r="AT28" s="554"/>
      <c r="AU28" s="555"/>
      <c r="AV28" s="623"/>
      <c r="AW28" s="453"/>
      <c r="AX28" s="468" t="s">
        <v>221</v>
      </c>
      <c r="AY28" s="1115"/>
      <c r="AZ28" s="1115"/>
    </row>
    <row r="29" spans="1:52" ht="11.25" customHeight="1">
      <c r="A29" s="588">
        <v>20</v>
      </c>
      <c r="B29" s="1106"/>
      <c r="C29" s="616"/>
      <c r="D29" s="624" t="s">
        <v>212</v>
      </c>
      <c r="E29" s="1100" t="s">
        <v>744</v>
      </c>
      <c r="F29" s="1101"/>
      <c r="G29" s="1102"/>
      <c r="H29" s="605"/>
      <c r="I29" s="606"/>
      <c r="J29" s="607"/>
      <c r="K29" s="605"/>
      <c r="L29" s="606"/>
      <c r="M29" s="607"/>
      <c r="N29" s="605"/>
      <c r="O29" s="606"/>
      <c r="P29" s="607"/>
      <c r="Q29" s="605"/>
      <c r="R29" s="606"/>
      <c r="S29" s="607"/>
      <c r="T29" s="605"/>
      <c r="U29" s="606"/>
      <c r="V29" s="607"/>
      <c r="W29" s="605"/>
      <c r="X29" s="606"/>
      <c r="Y29" s="607"/>
      <c r="Z29" s="605"/>
      <c r="AA29" s="606"/>
      <c r="AB29" s="607"/>
      <c r="AC29" s="605"/>
      <c r="AD29" s="606"/>
      <c r="AE29" s="607"/>
      <c r="AF29" s="605"/>
      <c r="AG29" s="606"/>
      <c r="AH29" s="607"/>
      <c r="AI29" s="619"/>
      <c r="AJ29" s="605"/>
      <c r="AK29" s="606"/>
      <c r="AL29" s="607"/>
      <c r="AM29" s="605"/>
      <c r="AN29" s="606"/>
      <c r="AO29" s="607"/>
      <c r="AP29" s="605"/>
      <c r="AQ29" s="606"/>
      <c r="AR29" s="607"/>
      <c r="AS29" s="625"/>
      <c r="AT29" s="626"/>
      <c r="AU29" s="627"/>
      <c r="AV29" s="625"/>
      <c r="AW29" s="465"/>
      <c r="AX29" s="620"/>
      <c r="AY29" s="1116"/>
      <c r="AZ29" s="1116"/>
    </row>
    <row r="30" spans="1:52" ht="5.25" customHeight="1">
      <c r="A30" s="563"/>
      <c r="B30" s="462"/>
      <c r="C30" s="619"/>
      <c r="D30" s="628"/>
      <c r="E30" s="593"/>
      <c r="F30" s="629"/>
      <c r="G30" s="630"/>
      <c r="H30" s="619"/>
      <c r="I30" s="619"/>
      <c r="J30" s="619"/>
      <c r="K30" s="619"/>
      <c r="L30" s="619"/>
      <c r="M30" s="619"/>
      <c r="N30" s="619"/>
      <c r="O30" s="619"/>
      <c r="P30" s="619"/>
      <c r="Q30" s="619"/>
      <c r="R30" s="619"/>
      <c r="S30" s="619"/>
      <c r="T30" s="619"/>
      <c r="U30" s="619"/>
      <c r="V30" s="619"/>
      <c r="W30" s="619"/>
      <c r="X30" s="619"/>
      <c r="Y30" s="619"/>
      <c r="Z30" s="619"/>
      <c r="AA30" s="619"/>
      <c r="AB30" s="619"/>
      <c r="AC30" s="619"/>
      <c r="AD30" s="619"/>
      <c r="AE30" s="619"/>
      <c r="AF30" s="619"/>
      <c r="AG30" s="619"/>
      <c r="AH30" s="619"/>
      <c r="AI30" s="619"/>
      <c r="AJ30" s="619"/>
      <c r="AK30" s="619"/>
      <c r="AL30" s="619"/>
      <c r="AM30" s="619"/>
      <c r="AN30" s="619"/>
      <c r="AO30" s="619"/>
      <c r="AP30" s="619"/>
      <c r="AQ30" s="619"/>
      <c r="AR30" s="619"/>
      <c r="AS30" s="559"/>
      <c r="AT30" s="631"/>
      <c r="AU30" s="593"/>
      <c r="AV30" s="593"/>
      <c r="AW30" s="461"/>
      <c r="AX30" s="632"/>
      <c r="AY30" s="633"/>
      <c r="AZ30" s="633"/>
    </row>
    <row r="31" spans="1:52" ht="11.25" customHeight="1">
      <c r="A31" s="563" t="s">
        <v>710</v>
      </c>
      <c r="B31" s="1123" t="s">
        <v>225</v>
      </c>
      <c r="C31" s="634" t="s">
        <v>745</v>
      </c>
      <c r="D31" s="566" t="s">
        <v>208</v>
      </c>
      <c r="E31" s="566" t="s">
        <v>746</v>
      </c>
      <c r="F31" s="567" t="s">
        <v>17</v>
      </c>
      <c r="G31" s="568"/>
      <c r="H31" s="594"/>
      <c r="I31" s="595"/>
      <c r="J31" s="596"/>
      <c r="K31" s="594"/>
      <c r="L31" s="595"/>
      <c r="M31" s="596"/>
      <c r="N31" s="594"/>
      <c r="O31" s="595"/>
      <c r="P31" s="571"/>
      <c r="Q31" s="569"/>
      <c r="R31" s="570"/>
      <c r="S31" s="571"/>
      <c r="T31" s="569"/>
      <c r="U31" s="570"/>
      <c r="V31" s="571"/>
      <c r="W31" s="569"/>
      <c r="X31" s="570"/>
      <c r="Y31" s="571"/>
      <c r="Z31" s="569"/>
      <c r="AA31" s="570"/>
      <c r="AB31" s="571"/>
      <c r="AC31" s="569"/>
      <c r="AD31" s="595"/>
      <c r="AE31" s="596"/>
      <c r="AF31" s="594"/>
      <c r="AG31" s="595"/>
      <c r="AH31" s="571"/>
      <c r="AI31" s="572"/>
      <c r="AJ31" s="569"/>
      <c r="AK31" s="570"/>
      <c r="AL31" s="635"/>
      <c r="AM31" s="594"/>
      <c r="AN31" s="595"/>
      <c r="AO31" s="596"/>
      <c r="AP31" s="594"/>
      <c r="AQ31" s="595"/>
      <c r="AR31" s="571"/>
      <c r="AS31" s="636"/>
      <c r="AT31" s="1124" t="s">
        <v>222</v>
      </c>
      <c r="AU31" s="1125"/>
      <c r="AV31" s="637" t="s">
        <v>747</v>
      </c>
      <c r="AW31" s="638"/>
      <c r="AX31" s="466" t="s">
        <v>748</v>
      </c>
      <c r="AY31" s="1126" t="s">
        <v>749</v>
      </c>
      <c r="AZ31" s="1126" t="s">
        <v>604</v>
      </c>
    </row>
    <row r="32" spans="1:52" ht="11.25" customHeight="1">
      <c r="A32" s="574">
        <f>G33-G32+1</f>
        <v>36</v>
      </c>
      <c r="B32" s="1105"/>
      <c r="C32" s="639" t="s">
        <v>750</v>
      </c>
      <c r="D32" s="566" t="s">
        <v>209</v>
      </c>
      <c r="E32" s="640" t="s">
        <v>226</v>
      </c>
      <c r="F32" s="577" t="s">
        <v>705</v>
      </c>
      <c r="G32" s="578">
        <v>43593</v>
      </c>
      <c r="H32" s="597"/>
      <c r="I32" s="598"/>
      <c r="J32" s="599"/>
      <c r="K32" s="597"/>
      <c r="L32" s="598"/>
      <c r="M32" s="599"/>
      <c r="N32" s="597"/>
      <c r="O32" s="598"/>
      <c r="P32" s="581"/>
      <c r="Q32" s="579"/>
      <c r="R32" s="580"/>
      <c r="S32" s="581"/>
      <c r="T32" s="579"/>
      <c r="U32" s="580"/>
      <c r="V32" s="581"/>
      <c r="W32" s="579"/>
      <c r="X32" s="580"/>
      <c r="Y32" s="581"/>
      <c r="Z32" s="579"/>
      <c r="AA32" s="580"/>
      <c r="AB32" s="581"/>
      <c r="AC32" s="579"/>
      <c r="AD32" s="598"/>
      <c r="AE32" s="599"/>
      <c r="AF32" s="597"/>
      <c r="AG32" s="598"/>
      <c r="AH32" s="581"/>
      <c r="AI32" s="582"/>
      <c r="AJ32" s="579"/>
      <c r="AK32" s="580"/>
      <c r="AL32" s="599"/>
      <c r="AM32" s="597"/>
      <c r="AN32" s="598"/>
      <c r="AO32" s="599"/>
      <c r="AP32" s="597"/>
      <c r="AQ32" s="598"/>
      <c r="AR32" s="581"/>
      <c r="AS32" s="641" t="s">
        <v>223</v>
      </c>
      <c r="AT32" s="642">
        <v>43594</v>
      </c>
      <c r="AU32" s="643">
        <v>0.47013888888888888</v>
      </c>
      <c r="AV32" s="644">
        <v>209</v>
      </c>
      <c r="AW32" s="645"/>
      <c r="AX32" s="467" t="s">
        <v>715</v>
      </c>
      <c r="AY32" s="1127"/>
      <c r="AZ32" s="1127"/>
    </row>
    <row r="33" spans="1:52" ht="11.25" customHeight="1">
      <c r="A33" s="584">
        <f>A32-A34</f>
        <v>26</v>
      </c>
      <c r="B33" s="1105"/>
      <c r="C33" s="646" t="s">
        <v>215</v>
      </c>
      <c r="D33" s="566" t="s">
        <v>211</v>
      </c>
      <c r="E33" s="640" t="s">
        <v>226</v>
      </c>
      <c r="F33" s="586" t="s">
        <v>708</v>
      </c>
      <c r="G33" s="587">
        <v>43628</v>
      </c>
      <c r="H33" s="597"/>
      <c r="I33" s="598"/>
      <c r="J33" s="599"/>
      <c r="K33" s="597"/>
      <c r="L33" s="598"/>
      <c r="M33" s="599"/>
      <c r="N33" s="597"/>
      <c r="O33" s="598"/>
      <c r="P33" s="581"/>
      <c r="Q33" s="579"/>
      <c r="R33" s="580"/>
      <c r="S33" s="581"/>
      <c r="T33" s="579"/>
      <c r="U33" s="580"/>
      <c r="V33" s="581"/>
      <c r="W33" s="579"/>
      <c r="X33" s="580"/>
      <c r="Y33" s="581"/>
      <c r="Z33" s="579"/>
      <c r="AA33" s="580"/>
      <c r="AB33" s="581"/>
      <c r="AC33" s="579"/>
      <c r="AD33" s="598"/>
      <c r="AE33" s="599"/>
      <c r="AF33" s="597"/>
      <c r="AG33" s="598"/>
      <c r="AH33" s="581"/>
      <c r="AI33" s="582"/>
      <c r="AJ33" s="579"/>
      <c r="AK33" s="580"/>
      <c r="AL33" s="599"/>
      <c r="AM33" s="597"/>
      <c r="AN33" s="598"/>
      <c r="AO33" s="599"/>
      <c r="AP33" s="597"/>
      <c r="AQ33" s="598"/>
      <c r="AR33" s="581"/>
      <c r="AS33" s="647"/>
      <c r="AT33" s="648">
        <f>AT34-AT32+1</f>
        <v>27</v>
      </c>
      <c r="AU33" s="649"/>
      <c r="AV33" s="650"/>
      <c r="AW33" s="645"/>
      <c r="AX33" s="468" t="s">
        <v>215</v>
      </c>
      <c r="AY33" s="1127"/>
      <c r="AZ33" s="1127"/>
    </row>
    <row r="34" spans="1:52" ht="11.25" customHeight="1">
      <c r="A34" s="588">
        <v>10</v>
      </c>
      <c r="B34" s="1105"/>
      <c r="C34" s="651"/>
      <c r="D34" s="565" t="s">
        <v>212</v>
      </c>
      <c r="E34" s="602" t="s">
        <v>751</v>
      </c>
      <c r="F34" s="617"/>
      <c r="G34" s="652"/>
      <c r="H34" s="605"/>
      <c r="I34" s="606"/>
      <c r="J34" s="607"/>
      <c r="K34" s="605"/>
      <c r="L34" s="606"/>
      <c r="M34" s="607"/>
      <c r="N34" s="605"/>
      <c r="O34" s="606"/>
      <c r="P34" s="592"/>
      <c r="Q34" s="590"/>
      <c r="R34" s="591"/>
      <c r="S34" s="592"/>
      <c r="T34" s="590"/>
      <c r="U34" s="591"/>
      <c r="V34" s="592"/>
      <c r="W34" s="590"/>
      <c r="X34" s="591"/>
      <c r="Y34" s="592"/>
      <c r="Z34" s="590"/>
      <c r="AA34" s="591"/>
      <c r="AB34" s="592"/>
      <c r="AC34" s="590"/>
      <c r="AD34" s="606"/>
      <c r="AE34" s="607"/>
      <c r="AF34" s="605"/>
      <c r="AG34" s="606"/>
      <c r="AH34" s="592"/>
      <c r="AI34" s="593"/>
      <c r="AJ34" s="590"/>
      <c r="AK34" s="591"/>
      <c r="AL34" s="607"/>
      <c r="AM34" s="605"/>
      <c r="AN34" s="606"/>
      <c r="AO34" s="607"/>
      <c r="AP34" s="605"/>
      <c r="AQ34" s="606"/>
      <c r="AR34" s="592"/>
      <c r="AS34" s="653" t="s">
        <v>224</v>
      </c>
      <c r="AT34" s="654">
        <v>43620</v>
      </c>
      <c r="AU34" s="655">
        <v>0.39097222222222222</v>
      </c>
      <c r="AV34" s="656">
        <v>229</v>
      </c>
      <c r="AW34" s="645"/>
      <c r="AX34" s="469"/>
      <c r="AY34" s="1128"/>
      <c r="AZ34" s="1128"/>
    </row>
    <row r="35" spans="1:52" ht="11.25" customHeight="1">
      <c r="A35" s="563" t="s">
        <v>710</v>
      </c>
      <c r="B35" s="1105"/>
      <c r="C35" s="634" t="s">
        <v>752</v>
      </c>
      <c r="D35" s="565" t="s">
        <v>208</v>
      </c>
      <c r="E35" s="566" t="s">
        <v>753</v>
      </c>
      <c r="F35" s="567" t="s">
        <v>17</v>
      </c>
      <c r="G35" s="568"/>
      <c r="H35" s="594"/>
      <c r="I35" s="595"/>
      <c r="J35" s="596"/>
      <c r="K35" s="594"/>
      <c r="L35" s="595"/>
      <c r="M35" s="596"/>
      <c r="N35" s="594"/>
      <c r="O35" s="595"/>
      <c r="P35" s="571"/>
      <c r="Q35" s="569"/>
      <c r="R35" s="570"/>
      <c r="S35" s="571"/>
      <c r="T35" s="657"/>
      <c r="U35" s="658"/>
      <c r="V35" s="659"/>
      <c r="W35" s="657"/>
      <c r="X35" s="658"/>
      <c r="Y35" s="659"/>
      <c r="Z35" s="569"/>
      <c r="AA35" s="570"/>
      <c r="AB35" s="571"/>
      <c r="AC35" s="569"/>
      <c r="AD35" s="595"/>
      <c r="AE35" s="596"/>
      <c r="AF35" s="594"/>
      <c r="AG35" s="595"/>
      <c r="AH35" s="571"/>
      <c r="AI35" s="572"/>
      <c r="AJ35" s="569"/>
      <c r="AK35" s="570"/>
      <c r="AL35" s="596"/>
      <c r="AM35" s="594"/>
      <c r="AN35" s="595"/>
      <c r="AO35" s="596"/>
      <c r="AP35" s="594"/>
      <c r="AQ35" s="595"/>
      <c r="AR35" s="571"/>
      <c r="AS35" s="600"/>
      <c r="AT35" s="1129" t="s">
        <v>222</v>
      </c>
      <c r="AU35" s="1130"/>
      <c r="AV35" s="660" t="s">
        <v>754</v>
      </c>
      <c r="AW35" s="661"/>
      <c r="AX35" s="466" t="s">
        <v>752</v>
      </c>
      <c r="AY35" s="1131" t="s">
        <v>755</v>
      </c>
      <c r="AZ35" s="1131" t="s">
        <v>756</v>
      </c>
    </row>
    <row r="36" spans="1:52" ht="11.25" customHeight="1">
      <c r="A36" s="574">
        <f>G37-G36+1</f>
        <v>45</v>
      </c>
      <c r="B36" s="1105"/>
      <c r="C36" s="639" t="s">
        <v>722</v>
      </c>
      <c r="D36" s="566" t="s">
        <v>209</v>
      </c>
      <c r="E36" s="640" t="s">
        <v>214</v>
      </c>
      <c r="F36" s="577" t="s">
        <v>705</v>
      </c>
      <c r="G36" s="578">
        <v>43634</v>
      </c>
      <c r="H36" s="597"/>
      <c r="I36" s="598"/>
      <c r="J36" s="599"/>
      <c r="K36" s="597"/>
      <c r="L36" s="598"/>
      <c r="M36" s="599"/>
      <c r="N36" s="597"/>
      <c r="O36" s="598"/>
      <c r="P36" s="581"/>
      <c r="Q36" s="579"/>
      <c r="R36" s="580"/>
      <c r="S36" s="581"/>
      <c r="T36" s="579"/>
      <c r="U36" s="580"/>
      <c r="V36" s="581"/>
      <c r="W36" s="579"/>
      <c r="X36" s="580"/>
      <c r="Y36" s="581"/>
      <c r="Z36" s="579"/>
      <c r="AA36" s="580"/>
      <c r="AB36" s="581"/>
      <c r="AC36" s="579"/>
      <c r="AD36" s="598"/>
      <c r="AE36" s="599"/>
      <c r="AF36" s="597"/>
      <c r="AG36" s="598"/>
      <c r="AH36" s="581"/>
      <c r="AI36" s="582"/>
      <c r="AJ36" s="579"/>
      <c r="AK36" s="580"/>
      <c r="AL36" s="599"/>
      <c r="AM36" s="597"/>
      <c r="AN36" s="598"/>
      <c r="AO36" s="599"/>
      <c r="AP36" s="597"/>
      <c r="AQ36" s="598"/>
      <c r="AR36" s="581"/>
      <c r="AS36" s="641" t="s">
        <v>223</v>
      </c>
      <c r="AT36" s="642">
        <v>43635</v>
      </c>
      <c r="AU36" s="643">
        <v>0.40833333333333338</v>
      </c>
      <c r="AV36" s="644">
        <v>231</v>
      </c>
      <c r="AW36" s="645"/>
      <c r="AX36" s="467" t="s">
        <v>757</v>
      </c>
      <c r="AY36" s="1132"/>
      <c r="AZ36" s="1132"/>
    </row>
    <row r="37" spans="1:52" ht="11.25" customHeight="1">
      <c r="A37" s="584">
        <f>A36-A38</f>
        <v>32</v>
      </c>
      <c r="B37" s="1105"/>
      <c r="C37" s="646" t="s">
        <v>215</v>
      </c>
      <c r="D37" s="566" t="s">
        <v>211</v>
      </c>
      <c r="E37" s="640" t="s">
        <v>758</v>
      </c>
      <c r="F37" s="586" t="s">
        <v>708</v>
      </c>
      <c r="G37" s="587">
        <v>43678</v>
      </c>
      <c r="H37" s="597"/>
      <c r="I37" s="598"/>
      <c r="J37" s="599"/>
      <c r="K37" s="597"/>
      <c r="L37" s="598"/>
      <c r="M37" s="599"/>
      <c r="N37" s="597"/>
      <c r="O37" s="598"/>
      <c r="P37" s="581"/>
      <c r="Q37" s="579"/>
      <c r="R37" s="580"/>
      <c r="S37" s="581"/>
      <c r="T37" s="579"/>
      <c r="U37" s="580"/>
      <c r="V37" s="581"/>
      <c r="W37" s="579"/>
      <c r="X37" s="580"/>
      <c r="Y37" s="581"/>
      <c r="Z37" s="579"/>
      <c r="AA37" s="580"/>
      <c r="AB37" s="581"/>
      <c r="AC37" s="579"/>
      <c r="AD37" s="598"/>
      <c r="AE37" s="599"/>
      <c r="AF37" s="597"/>
      <c r="AG37" s="598"/>
      <c r="AH37" s="581"/>
      <c r="AI37" s="582"/>
      <c r="AJ37" s="579"/>
      <c r="AK37" s="580"/>
      <c r="AL37" s="599"/>
      <c r="AM37" s="597"/>
      <c r="AN37" s="598"/>
      <c r="AO37" s="599"/>
      <c r="AP37" s="597"/>
      <c r="AQ37" s="598"/>
      <c r="AR37" s="581"/>
      <c r="AS37" s="647"/>
      <c r="AT37" s="648">
        <f>AT38-AT36+1</f>
        <v>35</v>
      </c>
      <c r="AU37" s="662"/>
      <c r="AV37" s="663"/>
      <c r="AW37" s="664"/>
      <c r="AX37" s="468" t="s">
        <v>215</v>
      </c>
      <c r="AY37" s="1132"/>
      <c r="AZ37" s="1132"/>
    </row>
    <row r="38" spans="1:52" ht="11.25" customHeight="1">
      <c r="A38" s="588">
        <v>13</v>
      </c>
      <c r="B38" s="1105"/>
      <c r="C38" s="665" t="s">
        <v>759</v>
      </c>
      <c r="D38" s="565" t="s">
        <v>212</v>
      </c>
      <c r="E38" s="602" t="s">
        <v>760</v>
      </c>
      <c r="F38" s="666"/>
      <c r="G38" s="652"/>
      <c r="H38" s="605"/>
      <c r="I38" s="606"/>
      <c r="J38" s="607"/>
      <c r="K38" s="605"/>
      <c r="L38" s="606"/>
      <c r="M38" s="607"/>
      <c r="N38" s="605"/>
      <c r="O38" s="606"/>
      <c r="P38" s="592"/>
      <c r="Q38" s="605"/>
      <c r="R38" s="606"/>
      <c r="S38" s="607"/>
      <c r="T38" s="605"/>
      <c r="U38" s="606"/>
      <c r="V38" s="607"/>
      <c r="W38" s="605"/>
      <c r="X38" s="606"/>
      <c r="Y38" s="607"/>
      <c r="Z38" s="590"/>
      <c r="AA38" s="591"/>
      <c r="AB38" s="592"/>
      <c r="AC38" s="590"/>
      <c r="AD38" s="606"/>
      <c r="AE38" s="607"/>
      <c r="AF38" s="605"/>
      <c r="AG38" s="606"/>
      <c r="AH38" s="592"/>
      <c r="AI38" s="593"/>
      <c r="AJ38" s="590"/>
      <c r="AK38" s="591"/>
      <c r="AL38" s="607"/>
      <c r="AM38" s="605"/>
      <c r="AN38" s="606"/>
      <c r="AO38" s="607"/>
      <c r="AP38" s="605"/>
      <c r="AQ38" s="606"/>
      <c r="AR38" s="592"/>
      <c r="AS38" s="653" t="s">
        <v>224</v>
      </c>
      <c r="AT38" s="654">
        <v>43669</v>
      </c>
      <c r="AU38" s="655">
        <v>0.49722222222222223</v>
      </c>
      <c r="AV38" s="656">
        <v>250</v>
      </c>
      <c r="AW38" s="645"/>
      <c r="AX38" s="470" t="s">
        <v>761</v>
      </c>
      <c r="AY38" s="1133"/>
      <c r="AZ38" s="1133"/>
    </row>
    <row r="39" spans="1:52" ht="11.25" customHeight="1">
      <c r="A39" s="563" t="s">
        <v>710</v>
      </c>
      <c r="B39" s="1105"/>
      <c r="C39" s="634" t="s">
        <v>762</v>
      </c>
      <c r="D39" s="566" t="s">
        <v>208</v>
      </c>
      <c r="E39" s="566" t="s">
        <v>763</v>
      </c>
      <c r="F39" s="567" t="s">
        <v>17</v>
      </c>
      <c r="G39" s="568"/>
      <c r="H39" s="594"/>
      <c r="I39" s="595"/>
      <c r="J39" s="596"/>
      <c r="K39" s="594"/>
      <c r="L39" s="595"/>
      <c r="M39" s="596"/>
      <c r="N39" s="594"/>
      <c r="O39" s="595"/>
      <c r="P39" s="596"/>
      <c r="Q39" s="594"/>
      <c r="R39" s="595"/>
      <c r="S39" s="596"/>
      <c r="T39" s="569"/>
      <c r="U39" s="570"/>
      <c r="V39" s="571"/>
      <c r="W39" s="569"/>
      <c r="X39" s="570"/>
      <c r="Y39" s="571"/>
      <c r="Z39" s="569"/>
      <c r="AA39" s="570"/>
      <c r="AB39" s="571"/>
      <c r="AC39" s="569"/>
      <c r="AD39" s="595"/>
      <c r="AE39" s="596"/>
      <c r="AF39" s="594"/>
      <c r="AG39" s="595"/>
      <c r="AH39" s="571"/>
      <c r="AI39" s="572"/>
      <c r="AJ39" s="569"/>
      <c r="AK39" s="570"/>
      <c r="AL39" s="596"/>
      <c r="AM39" s="594"/>
      <c r="AN39" s="595"/>
      <c r="AO39" s="596"/>
      <c r="AP39" s="594"/>
      <c r="AQ39" s="595"/>
      <c r="AR39" s="571"/>
      <c r="AS39" s="600"/>
      <c r="AT39" s="1129" t="s">
        <v>222</v>
      </c>
      <c r="AU39" s="1130"/>
      <c r="AV39" s="660" t="s">
        <v>754</v>
      </c>
      <c r="AW39" s="661"/>
      <c r="AX39" s="466" t="s">
        <v>764</v>
      </c>
      <c r="AY39" s="1131" t="s">
        <v>765</v>
      </c>
      <c r="AZ39" s="1131" t="s">
        <v>606</v>
      </c>
    </row>
    <row r="40" spans="1:52" ht="11.25" customHeight="1">
      <c r="A40" s="574">
        <f>G41-G40+1</f>
        <v>38</v>
      </c>
      <c r="B40" s="1105"/>
      <c r="C40" s="639" t="s">
        <v>715</v>
      </c>
      <c r="D40" s="566" t="s">
        <v>209</v>
      </c>
      <c r="E40" s="566" t="s">
        <v>226</v>
      </c>
      <c r="F40" s="577" t="s">
        <v>705</v>
      </c>
      <c r="G40" s="578">
        <v>43697</v>
      </c>
      <c r="H40" s="597"/>
      <c r="I40" s="598"/>
      <c r="J40" s="599"/>
      <c r="K40" s="597"/>
      <c r="L40" s="598"/>
      <c r="M40" s="599"/>
      <c r="N40" s="597"/>
      <c r="O40" s="598"/>
      <c r="P40" s="599"/>
      <c r="Q40" s="579"/>
      <c r="R40" s="580"/>
      <c r="S40" s="581"/>
      <c r="T40" s="579"/>
      <c r="U40" s="580"/>
      <c r="V40" s="581"/>
      <c r="W40" s="579"/>
      <c r="X40" s="580"/>
      <c r="Y40" s="581"/>
      <c r="Z40" s="579"/>
      <c r="AA40" s="580"/>
      <c r="AB40" s="581"/>
      <c r="AC40" s="579"/>
      <c r="AD40" s="598"/>
      <c r="AE40" s="599"/>
      <c r="AF40" s="597"/>
      <c r="AG40" s="598"/>
      <c r="AH40" s="581"/>
      <c r="AI40" s="582"/>
      <c r="AJ40" s="579"/>
      <c r="AK40" s="580"/>
      <c r="AL40" s="599"/>
      <c r="AM40" s="597"/>
      <c r="AN40" s="598"/>
      <c r="AO40" s="599"/>
      <c r="AP40" s="597"/>
      <c r="AQ40" s="598"/>
      <c r="AR40" s="581"/>
      <c r="AS40" s="641" t="s">
        <v>223</v>
      </c>
      <c r="AT40" s="642">
        <v>43698</v>
      </c>
      <c r="AU40" s="643">
        <v>0.51111111111111118</v>
      </c>
      <c r="AV40" s="644">
        <v>221</v>
      </c>
      <c r="AW40" s="645"/>
      <c r="AX40" s="467" t="s">
        <v>715</v>
      </c>
      <c r="AY40" s="1132"/>
      <c r="AZ40" s="1132"/>
    </row>
    <row r="41" spans="1:52" ht="11.25" customHeight="1">
      <c r="A41" s="584">
        <f>A40-A42</f>
        <v>26</v>
      </c>
      <c r="B41" s="1105"/>
      <c r="C41" s="646" t="s">
        <v>215</v>
      </c>
      <c r="D41" s="566" t="s">
        <v>211</v>
      </c>
      <c r="E41" s="566" t="s">
        <v>226</v>
      </c>
      <c r="F41" s="586" t="s">
        <v>708</v>
      </c>
      <c r="G41" s="587">
        <v>43734</v>
      </c>
      <c r="H41" s="597"/>
      <c r="I41" s="598"/>
      <c r="J41" s="599"/>
      <c r="K41" s="597"/>
      <c r="L41" s="598"/>
      <c r="M41" s="599"/>
      <c r="N41" s="597"/>
      <c r="O41" s="598"/>
      <c r="P41" s="599"/>
      <c r="Q41" s="579"/>
      <c r="R41" s="580"/>
      <c r="S41" s="581"/>
      <c r="T41" s="579"/>
      <c r="U41" s="580"/>
      <c r="V41" s="581"/>
      <c r="W41" s="579"/>
      <c r="X41" s="580"/>
      <c r="Y41" s="581"/>
      <c r="Z41" s="579"/>
      <c r="AA41" s="580"/>
      <c r="AB41" s="581"/>
      <c r="AC41" s="579"/>
      <c r="AD41" s="598"/>
      <c r="AE41" s="599"/>
      <c r="AF41" s="597"/>
      <c r="AG41" s="598"/>
      <c r="AH41" s="581"/>
      <c r="AI41" s="582"/>
      <c r="AJ41" s="579"/>
      <c r="AK41" s="580"/>
      <c r="AL41" s="599"/>
      <c r="AM41" s="597"/>
      <c r="AN41" s="598"/>
      <c r="AO41" s="599"/>
      <c r="AP41" s="597"/>
      <c r="AQ41" s="598"/>
      <c r="AR41" s="581"/>
      <c r="AS41" s="647"/>
      <c r="AT41" s="648">
        <f>AT42-AT40+1</f>
        <v>28</v>
      </c>
      <c r="AU41" s="662"/>
      <c r="AV41" s="663"/>
      <c r="AW41" s="664"/>
      <c r="AX41" s="468" t="s">
        <v>215</v>
      </c>
      <c r="AY41" s="1132"/>
      <c r="AZ41" s="1132"/>
    </row>
    <row r="42" spans="1:52" ht="11.25" customHeight="1">
      <c r="A42" s="588">
        <v>12</v>
      </c>
      <c r="B42" s="1105"/>
      <c r="C42" s="665" t="s">
        <v>761</v>
      </c>
      <c r="D42" s="565" t="s">
        <v>212</v>
      </c>
      <c r="E42" s="602" t="s">
        <v>766</v>
      </c>
      <c r="F42" s="666"/>
      <c r="G42" s="652"/>
      <c r="H42" s="605"/>
      <c r="I42" s="606"/>
      <c r="J42" s="607"/>
      <c r="K42" s="605"/>
      <c r="L42" s="606"/>
      <c r="M42" s="607"/>
      <c r="N42" s="605"/>
      <c r="O42" s="606"/>
      <c r="P42" s="607"/>
      <c r="Q42" s="590"/>
      <c r="R42" s="591"/>
      <c r="S42" s="592"/>
      <c r="T42" s="590"/>
      <c r="U42" s="591"/>
      <c r="V42" s="592"/>
      <c r="W42" s="590"/>
      <c r="X42" s="591"/>
      <c r="Y42" s="592"/>
      <c r="Z42" s="590"/>
      <c r="AA42" s="591"/>
      <c r="AB42" s="592"/>
      <c r="AC42" s="590"/>
      <c r="AD42" s="606"/>
      <c r="AE42" s="607"/>
      <c r="AF42" s="605"/>
      <c r="AG42" s="606"/>
      <c r="AH42" s="592"/>
      <c r="AI42" s="593"/>
      <c r="AJ42" s="590"/>
      <c r="AK42" s="591"/>
      <c r="AL42" s="607"/>
      <c r="AM42" s="605"/>
      <c r="AN42" s="606"/>
      <c r="AO42" s="607"/>
      <c r="AP42" s="605"/>
      <c r="AQ42" s="606"/>
      <c r="AR42" s="592"/>
      <c r="AS42" s="653" t="s">
        <v>224</v>
      </c>
      <c r="AT42" s="654">
        <v>43725</v>
      </c>
      <c r="AU42" s="655">
        <v>0.45</v>
      </c>
      <c r="AV42" s="656">
        <v>241</v>
      </c>
      <c r="AW42" s="645"/>
      <c r="AX42" s="470" t="s">
        <v>767</v>
      </c>
      <c r="AY42" s="1133"/>
      <c r="AZ42" s="1133"/>
    </row>
    <row r="43" spans="1:52" ht="11.25" customHeight="1">
      <c r="A43" s="563" t="s">
        <v>710</v>
      </c>
      <c r="B43" s="1105"/>
      <c r="C43" s="564" t="s">
        <v>217</v>
      </c>
      <c r="D43" s="565" t="s">
        <v>208</v>
      </c>
      <c r="E43" s="566" t="s">
        <v>768</v>
      </c>
      <c r="F43" s="567" t="s">
        <v>17</v>
      </c>
      <c r="G43" s="568"/>
      <c r="H43" s="594"/>
      <c r="I43" s="595"/>
      <c r="J43" s="596"/>
      <c r="K43" s="594"/>
      <c r="L43" s="595"/>
      <c r="M43" s="596"/>
      <c r="N43" s="594"/>
      <c r="O43" s="595"/>
      <c r="P43" s="596"/>
      <c r="Q43" s="594"/>
      <c r="R43" s="595"/>
      <c r="S43" s="596"/>
      <c r="T43" s="594"/>
      <c r="U43" s="595"/>
      <c r="V43" s="596"/>
      <c r="W43" s="594"/>
      <c r="X43" s="595"/>
      <c r="Y43" s="596"/>
      <c r="Z43" s="594"/>
      <c r="AA43" s="595"/>
      <c r="AB43" s="596"/>
      <c r="AC43" s="594"/>
      <c r="AD43" s="595"/>
      <c r="AE43" s="596"/>
      <c r="AF43" s="594"/>
      <c r="AG43" s="595"/>
      <c r="AH43" s="596"/>
      <c r="AI43" s="608"/>
      <c r="AJ43" s="594"/>
      <c r="AK43" s="595"/>
      <c r="AL43" s="596"/>
      <c r="AM43" s="594"/>
      <c r="AN43" s="595"/>
      <c r="AO43" s="596"/>
      <c r="AP43" s="594"/>
      <c r="AQ43" s="595"/>
      <c r="AR43" s="596"/>
      <c r="AS43" s="636"/>
      <c r="AT43" s="1134" t="s">
        <v>222</v>
      </c>
      <c r="AU43" s="1135"/>
      <c r="AV43" s="637" t="s">
        <v>769</v>
      </c>
      <c r="AW43" s="667"/>
      <c r="AX43" s="466" t="s">
        <v>217</v>
      </c>
      <c r="AY43" s="1120" t="s">
        <v>770</v>
      </c>
      <c r="AZ43" s="1120" t="s">
        <v>771</v>
      </c>
    </row>
    <row r="44" spans="1:52" ht="11.25" customHeight="1">
      <c r="A44" s="574">
        <f>G45-G44+1</f>
        <v>39</v>
      </c>
      <c r="B44" s="1105"/>
      <c r="C44" s="575" t="s">
        <v>772</v>
      </c>
      <c r="D44" s="565" t="s">
        <v>209</v>
      </c>
      <c r="E44" s="640" t="s">
        <v>226</v>
      </c>
      <c r="F44" s="577" t="s">
        <v>705</v>
      </c>
      <c r="G44" s="578">
        <v>43766</v>
      </c>
      <c r="H44" s="597"/>
      <c r="I44" s="598"/>
      <c r="J44" s="599"/>
      <c r="K44" s="597"/>
      <c r="L44" s="598"/>
      <c r="M44" s="599"/>
      <c r="N44" s="597"/>
      <c r="O44" s="598"/>
      <c r="P44" s="599"/>
      <c r="Q44" s="597"/>
      <c r="R44" s="598"/>
      <c r="S44" s="599"/>
      <c r="T44" s="597"/>
      <c r="U44" s="598"/>
      <c r="V44" s="599"/>
      <c r="W44" s="597"/>
      <c r="X44" s="598"/>
      <c r="Y44" s="599"/>
      <c r="Z44" s="597"/>
      <c r="AA44" s="598"/>
      <c r="AB44" s="599"/>
      <c r="AC44" s="597"/>
      <c r="AD44" s="598"/>
      <c r="AE44" s="599"/>
      <c r="AF44" s="597"/>
      <c r="AG44" s="598"/>
      <c r="AH44" s="599"/>
      <c r="AI44" s="614"/>
      <c r="AJ44" s="597"/>
      <c r="AK44" s="598"/>
      <c r="AL44" s="599"/>
      <c r="AM44" s="597"/>
      <c r="AN44" s="598"/>
      <c r="AO44" s="599"/>
      <c r="AP44" s="597"/>
      <c r="AQ44" s="598"/>
      <c r="AR44" s="599"/>
      <c r="AS44" s="641" t="s">
        <v>223</v>
      </c>
      <c r="AT44" s="642">
        <v>43767</v>
      </c>
      <c r="AU44" s="643">
        <v>0.41666666666666669</v>
      </c>
      <c r="AV44" s="644">
        <v>250</v>
      </c>
      <c r="AW44" s="667"/>
      <c r="AX44" s="467" t="s">
        <v>773</v>
      </c>
      <c r="AY44" s="1121"/>
      <c r="AZ44" s="1121"/>
    </row>
    <row r="45" spans="1:52" ht="11.25" customHeight="1">
      <c r="A45" s="584">
        <f>A44-A46</f>
        <v>28</v>
      </c>
      <c r="B45" s="1105"/>
      <c r="C45" s="585" t="s">
        <v>215</v>
      </c>
      <c r="D45" s="565" t="s">
        <v>211</v>
      </c>
      <c r="E45" s="640" t="s">
        <v>226</v>
      </c>
      <c r="F45" s="586" t="s">
        <v>708</v>
      </c>
      <c r="G45" s="587">
        <v>43804</v>
      </c>
      <c r="H45" s="597"/>
      <c r="I45" s="598"/>
      <c r="J45" s="599"/>
      <c r="K45" s="597"/>
      <c r="L45" s="598"/>
      <c r="M45" s="599"/>
      <c r="N45" s="597"/>
      <c r="O45" s="598"/>
      <c r="P45" s="599"/>
      <c r="Q45" s="597"/>
      <c r="R45" s="598"/>
      <c r="S45" s="599"/>
      <c r="T45" s="597"/>
      <c r="U45" s="598"/>
      <c r="V45" s="599"/>
      <c r="W45" s="597"/>
      <c r="X45" s="598"/>
      <c r="Y45" s="599"/>
      <c r="Z45" s="597"/>
      <c r="AA45" s="598"/>
      <c r="AB45" s="599"/>
      <c r="AC45" s="597"/>
      <c r="AD45" s="598"/>
      <c r="AE45" s="599"/>
      <c r="AF45" s="597"/>
      <c r="AG45" s="598"/>
      <c r="AH45" s="599"/>
      <c r="AI45" s="614"/>
      <c r="AJ45" s="597"/>
      <c r="AK45" s="598"/>
      <c r="AL45" s="599"/>
      <c r="AM45" s="597"/>
      <c r="AN45" s="598"/>
      <c r="AO45" s="599"/>
      <c r="AP45" s="597"/>
      <c r="AQ45" s="598"/>
      <c r="AR45" s="599"/>
      <c r="AS45" s="647"/>
      <c r="AT45" s="648">
        <f>AT46-AT44+1</f>
        <v>30</v>
      </c>
      <c r="AU45" s="649"/>
      <c r="AV45" s="650"/>
      <c r="AW45" s="667"/>
      <c r="AX45" s="468" t="s">
        <v>215</v>
      </c>
      <c r="AY45" s="1121"/>
      <c r="AZ45" s="1121"/>
    </row>
    <row r="46" spans="1:52" ht="11.25" customHeight="1">
      <c r="A46" s="588">
        <v>11</v>
      </c>
      <c r="B46" s="1105"/>
      <c r="C46" s="589"/>
      <c r="D46" s="565" t="s">
        <v>212</v>
      </c>
      <c r="E46" s="602" t="s">
        <v>774</v>
      </c>
      <c r="F46" s="668"/>
      <c r="G46" s="669"/>
      <c r="H46" s="605"/>
      <c r="I46" s="606"/>
      <c r="J46" s="607"/>
      <c r="K46" s="605"/>
      <c r="L46" s="606"/>
      <c r="M46" s="607"/>
      <c r="N46" s="605"/>
      <c r="O46" s="606"/>
      <c r="P46" s="607"/>
      <c r="Q46" s="605"/>
      <c r="R46" s="606"/>
      <c r="S46" s="607"/>
      <c r="T46" s="605"/>
      <c r="U46" s="606"/>
      <c r="V46" s="607"/>
      <c r="W46" s="605"/>
      <c r="X46" s="606"/>
      <c r="Y46" s="607"/>
      <c r="Z46" s="605"/>
      <c r="AA46" s="606"/>
      <c r="AB46" s="607"/>
      <c r="AC46" s="605"/>
      <c r="AD46" s="606"/>
      <c r="AE46" s="607"/>
      <c r="AF46" s="605"/>
      <c r="AG46" s="606"/>
      <c r="AH46" s="607"/>
      <c r="AI46" s="619"/>
      <c r="AJ46" s="605"/>
      <c r="AK46" s="606"/>
      <c r="AL46" s="607"/>
      <c r="AM46" s="605"/>
      <c r="AN46" s="606"/>
      <c r="AO46" s="607"/>
      <c r="AP46" s="605"/>
      <c r="AQ46" s="606"/>
      <c r="AR46" s="607"/>
      <c r="AS46" s="653" t="s">
        <v>224</v>
      </c>
      <c r="AT46" s="654">
        <v>43796</v>
      </c>
      <c r="AU46" s="655">
        <v>0.40833333333333338</v>
      </c>
      <c r="AV46" s="656">
        <v>230</v>
      </c>
      <c r="AW46" s="667"/>
      <c r="AX46" s="471"/>
      <c r="AY46" s="1122"/>
      <c r="AZ46" s="1122"/>
    </row>
    <row r="47" spans="1:52" ht="11.25" customHeight="1">
      <c r="A47" s="563" t="s">
        <v>700</v>
      </c>
      <c r="B47" s="1105"/>
      <c r="C47" s="634" t="s">
        <v>775</v>
      </c>
      <c r="D47" s="565" t="s">
        <v>208</v>
      </c>
      <c r="E47" s="566" t="s">
        <v>776</v>
      </c>
      <c r="F47" s="567" t="s">
        <v>17</v>
      </c>
      <c r="G47" s="568"/>
      <c r="H47" s="594"/>
      <c r="I47" s="595"/>
      <c r="J47" s="596"/>
      <c r="K47" s="594"/>
      <c r="L47" s="595"/>
      <c r="M47" s="596"/>
      <c r="N47" s="594"/>
      <c r="O47" s="595"/>
      <c r="P47" s="571"/>
      <c r="Q47" s="594"/>
      <c r="R47" s="595"/>
      <c r="S47" s="596"/>
      <c r="T47" s="594"/>
      <c r="U47" s="595"/>
      <c r="V47" s="596"/>
      <c r="W47" s="594"/>
      <c r="X47" s="595"/>
      <c r="Y47" s="596"/>
      <c r="Z47" s="594"/>
      <c r="AA47" s="595"/>
      <c r="AB47" s="571"/>
      <c r="AC47" s="569"/>
      <c r="AD47" s="595"/>
      <c r="AE47" s="596"/>
      <c r="AF47" s="594"/>
      <c r="AG47" s="595"/>
      <c r="AH47" s="596"/>
      <c r="AI47" s="608"/>
      <c r="AJ47" s="594"/>
      <c r="AK47" s="595"/>
      <c r="AL47" s="596"/>
      <c r="AM47" s="594"/>
      <c r="AN47" s="595"/>
      <c r="AO47" s="596"/>
      <c r="AP47" s="594"/>
      <c r="AQ47" s="595"/>
      <c r="AR47" s="571"/>
      <c r="AS47" s="600"/>
      <c r="AT47" s="1129" t="s">
        <v>222</v>
      </c>
      <c r="AU47" s="1130"/>
      <c r="AV47" s="660" t="s">
        <v>769</v>
      </c>
      <c r="AW47" s="661"/>
      <c r="AX47" s="466" t="s">
        <v>777</v>
      </c>
      <c r="AY47" s="1114" t="s">
        <v>778</v>
      </c>
      <c r="AZ47" s="1114" t="s">
        <v>607</v>
      </c>
    </row>
    <row r="48" spans="1:52" ht="11.25" customHeight="1">
      <c r="A48" s="574">
        <f>G49-G48+1</f>
        <v>48</v>
      </c>
      <c r="B48" s="1105"/>
      <c r="C48" s="639" t="s">
        <v>779</v>
      </c>
      <c r="D48" s="566" t="s">
        <v>209</v>
      </c>
      <c r="E48" s="640" t="s">
        <v>226</v>
      </c>
      <c r="F48" s="577" t="s">
        <v>705</v>
      </c>
      <c r="G48" s="578">
        <v>43810</v>
      </c>
      <c r="H48" s="597"/>
      <c r="I48" s="598"/>
      <c r="J48" s="599"/>
      <c r="K48" s="597"/>
      <c r="L48" s="598"/>
      <c r="M48" s="599"/>
      <c r="N48" s="597"/>
      <c r="O48" s="598"/>
      <c r="P48" s="581"/>
      <c r="Q48" s="597"/>
      <c r="R48" s="598"/>
      <c r="S48" s="599"/>
      <c r="T48" s="597"/>
      <c r="U48" s="598"/>
      <c r="V48" s="599"/>
      <c r="W48" s="597"/>
      <c r="X48" s="598"/>
      <c r="Y48" s="599"/>
      <c r="Z48" s="597"/>
      <c r="AA48" s="598"/>
      <c r="AB48" s="581"/>
      <c r="AC48" s="579"/>
      <c r="AD48" s="598"/>
      <c r="AE48" s="599"/>
      <c r="AF48" s="597"/>
      <c r="AG48" s="598"/>
      <c r="AH48" s="581"/>
      <c r="AI48" s="582"/>
      <c r="AJ48" s="579"/>
      <c r="AK48" s="580"/>
      <c r="AL48" s="599"/>
      <c r="AM48" s="597"/>
      <c r="AN48" s="598"/>
      <c r="AO48" s="599"/>
      <c r="AP48" s="597"/>
      <c r="AQ48" s="598"/>
      <c r="AR48" s="581"/>
      <c r="AS48" s="641" t="s">
        <v>223</v>
      </c>
      <c r="AT48" s="642">
        <v>43811</v>
      </c>
      <c r="AU48" s="643">
        <v>0.39652777777777781</v>
      </c>
      <c r="AV48" s="644">
        <v>216</v>
      </c>
      <c r="AW48" s="645"/>
      <c r="AX48" s="467" t="s">
        <v>780</v>
      </c>
      <c r="AY48" s="1115"/>
      <c r="AZ48" s="1115"/>
    </row>
    <row r="49" spans="1:52" ht="11.25" customHeight="1">
      <c r="A49" s="584">
        <f>A48-A50</f>
        <v>28</v>
      </c>
      <c r="B49" s="1105"/>
      <c r="C49" s="646" t="s">
        <v>215</v>
      </c>
      <c r="D49" s="566" t="s">
        <v>211</v>
      </c>
      <c r="E49" s="640" t="s">
        <v>226</v>
      </c>
      <c r="F49" s="586" t="s">
        <v>708</v>
      </c>
      <c r="G49" s="587">
        <v>43857</v>
      </c>
      <c r="H49" s="597"/>
      <c r="I49" s="598"/>
      <c r="J49" s="599"/>
      <c r="K49" s="597"/>
      <c r="L49" s="598"/>
      <c r="M49" s="599"/>
      <c r="N49" s="597"/>
      <c r="O49" s="598"/>
      <c r="P49" s="581"/>
      <c r="Q49" s="597"/>
      <c r="R49" s="598"/>
      <c r="S49" s="599"/>
      <c r="T49" s="597"/>
      <c r="U49" s="598"/>
      <c r="V49" s="599"/>
      <c r="W49" s="597"/>
      <c r="X49" s="598"/>
      <c r="Y49" s="599"/>
      <c r="Z49" s="597"/>
      <c r="AA49" s="598"/>
      <c r="AB49" s="581"/>
      <c r="AC49" s="579"/>
      <c r="AD49" s="598"/>
      <c r="AE49" s="599"/>
      <c r="AF49" s="597"/>
      <c r="AG49" s="598"/>
      <c r="AH49" s="581"/>
      <c r="AI49" s="582"/>
      <c r="AJ49" s="579"/>
      <c r="AK49" s="580"/>
      <c r="AL49" s="599"/>
      <c r="AM49" s="597"/>
      <c r="AN49" s="598"/>
      <c r="AO49" s="599"/>
      <c r="AP49" s="597"/>
      <c r="AQ49" s="598"/>
      <c r="AR49" s="581"/>
      <c r="AS49" s="647"/>
      <c r="AT49" s="648">
        <f>AT50-AT48+1</f>
        <v>36</v>
      </c>
      <c r="AU49" s="662"/>
      <c r="AV49" s="663"/>
      <c r="AW49" s="664"/>
      <c r="AX49" s="468" t="s">
        <v>215</v>
      </c>
      <c r="AY49" s="1115"/>
      <c r="AZ49" s="1115"/>
    </row>
    <row r="50" spans="1:52" ht="11.25" customHeight="1">
      <c r="A50" s="588">
        <v>20</v>
      </c>
      <c r="B50" s="1106"/>
      <c r="C50" s="670"/>
      <c r="D50" s="565" t="s">
        <v>212</v>
      </c>
      <c r="E50" s="602" t="s">
        <v>781</v>
      </c>
      <c r="F50" s="617"/>
      <c r="G50" s="652"/>
      <c r="H50" s="605"/>
      <c r="I50" s="606"/>
      <c r="J50" s="607"/>
      <c r="K50" s="605"/>
      <c r="L50" s="606"/>
      <c r="M50" s="607"/>
      <c r="N50" s="605"/>
      <c r="O50" s="606"/>
      <c r="P50" s="592"/>
      <c r="Q50" s="605"/>
      <c r="R50" s="606"/>
      <c r="S50" s="607"/>
      <c r="T50" s="605"/>
      <c r="U50" s="606"/>
      <c r="V50" s="607"/>
      <c r="W50" s="605"/>
      <c r="X50" s="606"/>
      <c r="Y50" s="607"/>
      <c r="Z50" s="605"/>
      <c r="AA50" s="606"/>
      <c r="AB50" s="592"/>
      <c r="AC50" s="590"/>
      <c r="AD50" s="606"/>
      <c r="AE50" s="607"/>
      <c r="AF50" s="605"/>
      <c r="AG50" s="606"/>
      <c r="AH50" s="592"/>
      <c r="AI50" s="593"/>
      <c r="AJ50" s="590"/>
      <c r="AK50" s="591"/>
      <c r="AL50" s="671"/>
      <c r="AM50" s="605"/>
      <c r="AN50" s="606"/>
      <c r="AO50" s="607"/>
      <c r="AP50" s="605"/>
      <c r="AQ50" s="606"/>
      <c r="AR50" s="592"/>
      <c r="AS50" s="653" t="s">
        <v>224</v>
      </c>
      <c r="AT50" s="654">
        <v>43846</v>
      </c>
      <c r="AU50" s="655">
        <v>0.55694444444444446</v>
      </c>
      <c r="AV50" s="656">
        <v>195</v>
      </c>
      <c r="AW50" s="645"/>
      <c r="AX50" s="471"/>
      <c r="AY50" s="1116"/>
      <c r="AZ50" s="1116"/>
    </row>
    <row r="51" spans="1:52">
      <c r="A51" s="672"/>
      <c r="AV51" s="673" t="s">
        <v>782</v>
      </c>
    </row>
    <row r="52" spans="1:52">
      <c r="A52" s="672" t="s">
        <v>783</v>
      </c>
    </row>
    <row r="61" spans="1:52">
      <c r="AS61" s="454"/>
      <c r="AT61" s="454"/>
    </row>
    <row r="62" spans="1:52">
      <c r="B62" s="674"/>
      <c r="I62" s="674"/>
      <c r="AS62" s="454"/>
      <c r="AT62" s="454"/>
    </row>
    <row r="63" spans="1:52">
      <c r="B63" s="674"/>
      <c r="I63" s="674"/>
      <c r="AS63" s="454"/>
      <c r="AT63" s="454"/>
    </row>
    <row r="64" spans="1:52">
      <c r="B64" s="674"/>
      <c r="C64" s="455"/>
      <c r="I64" s="674"/>
      <c r="AS64" s="454"/>
      <c r="AT64" s="454"/>
    </row>
    <row r="65" spans="2:46">
      <c r="B65" s="674"/>
      <c r="I65" s="674"/>
      <c r="AS65" s="454"/>
      <c r="AT65" s="454"/>
    </row>
    <row r="66" spans="2:46">
      <c r="B66" s="674"/>
      <c r="I66" s="674"/>
      <c r="AS66" s="454"/>
      <c r="AT66" s="454"/>
    </row>
    <row r="67" spans="2:46">
      <c r="B67" s="674"/>
      <c r="I67" s="674"/>
      <c r="AS67" s="454"/>
      <c r="AT67" s="454"/>
    </row>
    <row r="68" spans="2:46">
      <c r="B68" s="674"/>
      <c r="I68" s="674"/>
    </row>
    <row r="69" spans="2:46">
      <c r="B69" s="674"/>
      <c r="I69" s="674"/>
    </row>
    <row r="70" spans="2:46">
      <c r="B70" s="674"/>
      <c r="I70" s="674"/>
    </row>
    <row r="71" spans="2:46">
      <c r="B71" s="674"/>
      <c r="I71" s="674"/>
    </row>
    <row r="72" spans="2:46">
      <c r="B72" s="674"/>
      <c r="I72" s="674"/>
    </row>
    <row r="73" spans="2:46">
      <c r="B73" s="674"/>
      <c r="I73" s="674"/>
    </row>
    <row r="74" spans="2:46">
      <c r="B74" s="674"/>
      <c r="I74" s="674"/>
    </row>
    <row r="75" spans="2:46">
      <c r="B75" s="674"/>
      <c r="I75" s="674"/>
    </row>
    <row r="76" spans="2:46">
      <c r="B76" s="674"/>
      <c r="I76" s="674"/>
    </row>
    <row r="77" spans="2:46">
      <c r="H77" s="674"/>
      <c r="I77" s="674"/>
    </row>
    <row r="78" spans="2:46">
      <c r="H78" s="674"/>
      <c r="I78" s="674"/>
    </row>
    <row r="79" spans="2:46">
      <c r="H79" s="674"/>
      <c r="I79" s="674"/>
    </row>
    <row r="80" spans="2:46">
      <c r="H80" s="674"/>
      <c r="I80" s="674"/>
    </row>
    <row r="81" spans="8:9">
      <c r="H81" s="674"/>
      <c r="I81" s="674"/>
    </row>
    <row r="82" spans="8:9">
      <c r="H82" s="674"/>
      <c r="I82" s="674"/>
    </row>
  </sheetData>
  <mergeCells count="48">
    <mergeCell ref="B31:B50"/>
    <mergeCell ref="AT31:AU31"/>
    <mergeCell ref="AY31:AY34"/>
    <mergeCell ref="AZ31:AZ34"/>
    <mergeCell ref="AT35:AU35"/>
    <mergeCell ref="AY35:AY38"/>
    <mergeCell ref="AZ35:AZ38"/>
    <mergeCell ref="AT39:AU39"/>
    <mergeCell ref="AY39:AY42"/>
    <mergeCell ref="AZ39:AZ42"/>
    <mergeCell ref="AT43:AU43"/>
    <mergeCell ref="AY43:AY46"/>
    <mergeCell ref="AZ43:AZ46"/>
    <mergeCell ref="AT47:AU47"/>
    <mergeCell ref="AY47:AY50"/>
    <mergeCell ref="AZ47:AZ50"/>
    <mergeCell ref="AZ26:AZ29"/>
    <mergeCell ref="AY6:AY9"/>
    <mergeCell ref="AZ6:AZ9"/>
    <mergeCell ref="AY10:AY13"/>
    <mergeCell ref="AZ10:AZ13"/>
    <mergeCell ref="AY14:AY17"/>
    <mergeCell ref="AZ14:AZ17"/>
    <mergeCell ref="AY18:AY21"/>
    <mergeCell ref="AZ18:AZ21"/>
    <mergeCell ref="AY22:AY25"/>
    <mergeCell ref="AZ22:AZ25"/>
    <mergeCell ref="Z5:AB5"/>
    <mergeCell ref="AC5:AE5"/>
    <mergeCell ref="AF5:AH5"/>
    <mergeCell ref="AJ5:AL5"/>
    <mergeCell ref="AY26:AY29"/>
    <mergeCell ref="E29:G29"/>
    <mergeCell ref="AP5:AR5"/>
    <mergeCell ref="B6:B29"/>
    <mergeCell ref="AX4:AX5"/>
    <mergeCell ref="H5:J5"/>
    <mergeCell ref="K5:M5"/>
    <mergeCell ref="N5:P5"/>
    <mergeCell ref="Q5:S5"/>
    <mergeCell ref="T5:V5"/>
    <mergeCell ref="AM5:AO5"/>
    <mergeCell ref="E9:G9"/>
    <mergeCell ref="B4:B5"/>
    <mergeCell ref="C4:C5"/>
    <mergeCell ref="H4:AH4"/>
    <mergeCell ref="AJ4:AR4"/>
    <mergeCell ref="W5:Y5"/>
  </mergeCells>
  <phoneticPr fontId="1"/>
  <pageMargins left="0.70866141732283472" right="0.70866141732283472" top="0.74803149606299213" bottom="0.74803149606299213" header="0.31496062992125984" footer="0.31496062992125984"/>
  <pageSetup paperSize="9" scale="9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election activeCell="BA388" sqref="BA388"/>
    </sheetView>
  </sheetViews>
  <sheetFormatPr defaultRowHeight="13.2"/>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AL124"/>
  <sheetViews>
    <sheetView view="pageBreakPreview" zoomScaleNormal="100" zoomScaleSheetLayoutView="100" workbookViewId="0">
      <selection activeCell="BA388" sqref="BA388"/>
    </sheetView>
  </sheetViews>
  <sheetFormatPr defaultColWidth="8.88671875" defaultRowHeight="13.2"/>
  <cols>
    <col min="1" max="1" width="8.88671875" style="308"/>
    <col min="2" max="56" width="2.77734375" style="308" customWidth="1"/>
    <col min="57" max="16384" width="8.88671875" style="308"/>
  </cols>
  <sheetData>
    <row r="1" spans="2:38" ht="15" customHeight="1"/>
    <row r="2" spans="2:38" ht="21" customHeight="1">
      <c r="B2" s="1173" t="s">
        <v>470</v>
      </c>
      <c r="C2" s="1173"/>
      <c r="D2" s="1173"/>
      <c r="E2" s="1173"/>
      <c r="F2" s="1173"/>
      <c r="G2" s="1173"/>
      <c r="H2" s="1173"/>
      <c r="I2" s="1173"/>
      <c r="J2" s="1173"/>
      <c r="K2" s="1173"/>
      <c r="L2" s="1173"/>
      <c r="M2" s="1173"/>
      <c r="N2" s="1173"/>
      <c r="O2" s="1173"/>
      <c r="P2" s="1173"/>
      <c r="Q2" s="1173"/>
      <c r="R2" s="1173"/>
      <c r="S2" s="1173"/>
      <c r="T2" s="1173"/>
      <c r="U2" s="1173"/>
      <c r="V2" s="1173"/>
      <c r="W2" s="1173"/>
      <c r="X2" s="1173"/>
      <c r="Y2" s="1173"/>
      <c r="Z2" s="1173"/>
      <c r="AA2" s="1173"/>
      <c r="AB2" s="1173"/>
      <c r="AC2" s="1173"/>
      <c r="AD2" s="1173"/>
      <c r="AE2" s="1173"/>
      <c r="AF2" s="1173"/>
      <c r="AG2" s="1173"/>
      <c r="AH2" s="1173"/>
      <c r="AI2" s="1173"/>
      <c r="AJ2" s="1173"/>
      <c r="AK2" s="1173"/>
      <c r="AL2" s="1173"/>
    </row>
    <row r="3" spans="2:38" ht="18" customHeight="1">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H3" s="699" t="s">
        <v>812</v>
      </c>
      <c r="AI3" s="698"/>
      <c r="AJ3" s="699"/>
      <c r="AK3" s="698"/>
      <c r="AL3" s="698"/>
    </row>
    <row r="4" spans="2:38" s="411" customFormat="1" ht="18" customHeight="1">
      <c r="B4" s="718" t="s">
        <v>458</v>
      </c>
      <c r="C4" s="718"/>
      <c r="D4" s="718"/>
      <c r="E4" s="718"/>
      <c r="F4" s="718"/>
      <c r="G4" s="718"/>
      <c r="H4" s="718"/>
      <c r="I4" s="718"/>
      <c r="J4" s="718"/>
      <c r="K4" s="718"/>
      <c r="L4" s="718"/>
      <c r="M4" s="718" t="s">
        <v>471</v>
      </c>
      <c r="N4" s="718"/>
      <c r="O4" s="718"/>
      <c r="P4" s="718"/>
      <c r="Q4" s="718"/>
      <c r="R4" s="718"/>
      <c r="S4" s="718"/>
      <c r="T4" s="718"/>
      <c r="U4" s="718"/>
      <c r="V4" s="718"/>
      <c r="W4" s="718" t="s">
        <v>472</v>
      </c>
      <c r="X4" s="718"/>
      <c r="Y4" s="718"/>
      <c r="Z4" s="718"/>
      <c r="AA4" s="718" t="s">
        <v>473</v>
      </c>
      <c r="AB4" s="718"/>
      <c r="AC4" s="718"/>
      <c r="AD4" s="718" t="s">
        <v>474</v>
      </c>
      <c r="AE4" s="718"/>
      <c r="AF4" s="718"/>
      <c r="AG4" s="718"/>
      <c r="AH4" s="718" t="s">
        <v>475</v>
      </c>
      <c r="AI4" s="718"/>
      <c r="AJ4" s="718"/>
      <c r="AK4" s="718"/>
      <c r="AL4" s="718"/>
    </row>
    <row r="5" spans="2:38" s="411" customFormat="1" ht="18" customHeight="1">
      <c r="B5" s="769" t="s">
        <v>459</v>
      </c>
      <c r="C5" s="770"/>
      <c r="D5" s="770"/>
      <c r="E5" s="770"/>
      <c r="F5" s="770"/>
      <c r="G5" s="770"/>
      <c r="H5" s="770"/>
      <c r="I5" s="770"/>
      <c r="J5" s="770"/>
      <c r="K5" s="770"/>
      <c r="L5" s="771"/>
      <c r="M5" s="1164" t="s">
        <v>476</v>
      </c>
      <c r="N5" s="1165"/>
      <c r="O5" s="1165"/>
      <c r="P5" s="1165"/>
      <c r="Q5" s="1165"/>
      <c r="R5" s="1165"/>
      <c r="S5" s="1165"/>
      <c r="T5" s="1165"/>
      <c r="U5" s="1165"/>
      <c r="V5" s="1166"/>
      <c r="W5" s="751">
        <v>98340</v>
      </c>
      <c r="X5" s="752"/>
      <c r="Y5" s="752"/>
      <c r="Z5" s="753"/>
      <c r="AA5" s="747" t="s">
        <v>477</v>
      </c>
      <c r="AB5" s="747"/>
      <c r="AC5" s="747"/>
      <c r="AD5" s="751">
        <v>10</v>
      </c>
      <c r="AE5" s="752"/>
      <c r="AF5" s="752"/>
      <c r="AG5" s="753"/>
      <c r="AH5" s="751">
        <f>W5*AD5</f>
        <v>983400</v>
      </c>
      <c r="AI5" s="752"/>
      <c r="AJ5" s="752"/>
      <c r="AK5" s="752"/>
      <c r="AL5" s="753"/>
    </row>
    <row r="6" spans="2:38" s="411" customFormat="1" ht="18" customHeight="1">
      <c r="B6" s="1158" t="s">
        <v>478</v>
      </c>
      <c r="C6" s="1158"/>
      <c r="D6" s="1158"/>
      <c r="E6" s="1158"/>
      <c r="F6" s="1158"/>
      <c r="G6" s="1158"/>
      <c r="H6" s="1158"/>
      <c r="I6" s="1158"/>
      <c r="J6" s="1158"/>
      <c r="K6" s="1158"/>
      <c r="L6" s="1158"/>
      <c r="M6" s="1170" t="s">
        <v>479</v>
      </c>
      <c r="N6" s="1171"/>
      <c r="O6" s="1171"/>
      <c r="P6" s="1171"/>
      <c r="Q6" s="1171"/>
      <c r="R6" s="1171"/>
      <c r="S6" s="1171"/>
      <c r="T6" s="1171"/>
      <c r="U6" s="1171"/>
      <c r="V6" s="1172"/>
      <c r="W6" s="1160">
        <v>11190</v>
      </c>
      <c r="X6" s="1160"/>
      <c r="Y6" s="1160"/>
      <c r="Z6" s="1160"/>
      <c r="AA6" s="1161" t="s">
        <v>480</v>
      </c>
      <c r="AB6" s="1161"/>
      <c r="AC6" s="1161"/>
      <c r="AD6" s="1160">
        <v>1</v>
      </c>
      <c r="AE6" s="1160"/>
      <c r="AF6" s="1160"/>
      <c r="AG6" s="1160"/>
      <c r="AH6" s="1160">
        <f t="shared" ref="AH6:AH69" si="0">W6*AD6</f>
        <v>11190</v>
      </c>
      <c r="AI6" s="1160"/>
      <c r="AJ6" s="1160"/>
      <c r="AK6" s="1160"/>
      <c r="AL6" s="1160"/>
    </row>
    <row r="7" spans="2:38" s="411" customFormat="1" ht="18" customHeight="1">
      <c r="B7" s="1158" t="s">
        <v>481</v>
      </c>
      <c r="C7" s="1158"/>
      <c r="D7" s="1158"/>
      <c r="E7" s="1158"/>
      <c r="F7" s="1158"/>
      <c r="G7" s="1158"/>
      <c r="H7" s="1158"/>
      <c r="I7" s="1158"/>
      <c r="J7" s="1158"/>
      <c r="K7" s="1158"/>
      <c r="L7" s="1158"/>
      <c r="M7" s="1159"/>
      <c r="N7" s="1159"/>
      <c r="O7" s="1159"/>
      <c r="P7" s="1159"/>
      <c r="Q7" s="1159"/>
      <c r="R7" s="1159"/>
      <c r="S7" s="1159"/>
      <c r="T7" s="1159"/>
      <c r="U7" s="1159"/>
      <c r="V7" s="1159"/>
      <c r="W7" s="1160"/>
      <c r="X7" s="1160"/>
      <c r="Y7" s="1160"/>
      <c r="Z7" s="1160"/>
      <c r="AA7" s="1161" t="s">
        <v>480</v>
      </c>
      <c r="AB7" s="1161"/>
      <c r="AC7" s="1161"/>
      <c r="AD7" s="1160"/>
      <c r="AE7" s="1160"/>
      <c r="AF7" s="1160"/>
      <c r="AG7" s="1160"/>
      <c r="AH7" s="1160">
        <f t="shared" si="0"/>
        <v>0</v>
      </c>
      <c r="AI7" s="1160"/>
      <c r="AJ7" s="1160"/>
      <c r="AK7" s="1160"/>
      <c r="AL7" s="1160"/>
    </row>
    <row r="8" spans="2:38" s="411" customFormat="1" ht="18" customHeight="1">
      <c r="B8" s="1158" t="s">
        <v>482</v>
      </c>
      <c r="C8" s="1158"/>
      <c r="D8" s="1158"/>
      <c r="E8" s="1158"/>
      <c r="F8" s="1158"/>
      <c r="G8" s="1158"/>
      <c r="H8" s="1158"/>
      <c r="I8" s="1158"/>
      <c r="J8" s="1158"/>
      <c r="K8" s="1158"/>
      <c r="L8" s="1158"/>
      <c r="M8" s="1170"/>
      <c r="N8" s="1171"/>
      <c r="O8" s="1171"/>
      <c r="P8" s="1171"/>
      <c r="Q8" s="1171"/>
      <c r="R8" s="1171"/>
      <c r="S8" s="1171"/>
      <c r="T8" s="1171"/>
      <c r="U8" s="1171"/>
      <c r="V8" s="1172"/>
      <c r="W8" s="1160"/>
      <c r="X8" s="1160"/>
      <c r="Y8" s="1160"/>
      <c r="Z8" s="1160"/>
      <c r="AA8" s="1161" t="s">
        <v>480</v>
      </c>
      <c r="AB8" s="1161"/>
      <c r="AC8" s="1161"/>
      <c r="AD8" s="1160"/>
      <c r="AE8" s="1160"/>
      <c r="AF8" s="1160"/>
      <c r="AG8" s="1160"/>
      <c r="AH8" s="1160">
        <f t="shared" si="0"/>
        <v>0</v>
      </c>
      <c r="AI8" s="1160"/>
      <c r="AJ8" s="1160"/>
      <c r="AK8" s="1160"/>
      <c r="AL8" s="1160"/>
    </row>
    <row r="9" spans="2:38" s="411" customFormat="1" ht="18" customHeight="1">
      <c r="B9" s="767" t="s">
        <v>483</v>
      </c>
      <c r="C9" s="767"/>
      <c r="D9" s="767"/>
      <c r="E9" s="767"/>
      <c r="F9" s="767"/>
      <c r="G9" s="767"/>
      <c r="H9" s="767"/>
      <c r="I9" s="767"/>
      <c r="J9" s="767"/>
      <c r="K9" s="767"/>
      <c r="L9" s="767"/>
      <c r="M9" s="1155"/>
      <c r="N9" s="1155"/>
      <c r="O9" s="1155"/>
      <c r="P9" s="1155"/>
      <c r="Q9" s="1155"/>
      <c r="R9" s="1155"/>
      <c r="S9" s="1155"/>
      <c r="T9" s="1155"/>
      <c r="U9" s="1155"/>
      <c r="V9" s="1155"/>
      <c r="W9" s="768"/>
      <c r="X9" s="768"/>
      <c r="Y9" s="768"/>
      <c r="Z9" s="768"/>
      <c r="AA9" s="1168" t="s">
        <v>480</v>
      </c>
      <c r="AB9" s="1168"/>
      <c r="AC9" s="1168"/>
      <c r="AD9" s="768"/>
      <c r="AE9" s="768"/>
      <c r="AF9" s="768"/>
      <c r="AG9" s="768"/>
      <c r="AH9" s="768">
        <f t="shared" si="0"/>
        <v>0</v>
      </c>
      <c r="AI9" s="768"/>
      <c r="AJ9" s="768"/>
      <c r="AK9" s="768"/>
      <c r="AL9" s="768"/>
    </row>
    <row r="10" spans="2:38" s="411" customFormat="1" ht="18" customHeight="1">
      <c r="B10" s="769" t="s">
        <v>460</v>
      </c>
      <c r="C10" s="770"/>
      <c r="D10" s="770"/>
      <c r="E10" s="770"/>
      <c r="F10" s="770"/>
      <c r="G10" s="770"/>
      <c r="H10" s="770"/>
      <c r="I10" s="770"/>
      <c r="J10" s="770"/>
      <c r="K10" s="770"/>
      <c r="L10" s="771"/>
      <c r="M10" s="1164" t="s">
        <v>476</v>
      </c>
      <c r="N10" s="1165"/>
      <c r="O10" s="1165"/>
      <c r="P10" s="1165"/>
      <c r="Q10" s="1165"/>
      <c r="R10" s="1165"/>
      <c r="S10" s="1165"/>
      <c r="T10" s="1165"/>
      <c r="U10" s="1165"/>
      <c r="V10" s="1166"/>
      <c r="W10" s="751">
        <v>93750</v>
      </c>
      <c r="X10" s="752"/>
      <c r="Y10" s="752"/>
      <c r="Z10" s="753"/>
      <c r="AA10" s="747" t="s">
        <v>477</v>
      </c>
      <c r="AB10" s="747"/>
      <c r="AC10" s="747"/>
      <c r="AD10" s="751">
        <v>1</v>
      </c>
      <c r="AE10" s="752"/>
      <c r="AF10" s="752"/>
      <c r="AG10" s="753"/>
      <c r="AH10" s="751">
        <f t="shared" si="0"/>
        <v>93750</v>
      </c>
      <c r="AI10" s="752"/>
      <c r="AJ10" s="752"/>
      <c r="AK10" s="752"/>
      <c r="AL10" s="753"/>
    </row>
    <row r="11" spans="2:38" s="411" customFormat="1" ht="18" customHeight="1">
      <c r="B11" s="1158" t="s">
        <v>478</v>
      </c>
      <c r="C11" s="1158"/>
      <c r="D11" s="1158"/>
      <c r="E11" s="1158"/>
      <c r="F11" s="1158"/>
      <c r="G11" s="1158"/>
      <c r="H11" s="1158"/>
      <c r="I11" s="1158"/>
      <c r="J11" s="1158"/>
      <c r="K11" s="1158"/>
      <c r="L11" s="1158"/>
      <c r="M11" s="1170" t="s">
        <v>479</v>
      </c>
      <c r="N11" s="1171"/>
      <c r="O11" s="1171"/>
      <c r="P11" s="1171"/>
      <c r="Q11" s="1171"/>
      <c r="R11" s="1171"/>
      <c r="S11" s="1171"/>
      <c r="T11" s="1171"/>
      <c r="U11" s="1171"/>
      <c r="V11" s="1172"/>
      <c r="W11" s="1160"/>
      <c r="X11" s="1160"/>
      <c r="Y11" s="1160"/>
      <c r="Z11" s="1160"/>
      <c r="AA11" s="1161" t="s">
        <v>480</v>
      </c>
      <c r="AB11" s="1161"/>
      <c r="AC11" s="1161"/>
      <c r="AD11" s="1160"/>
      <c r="AE11" s="1160"/>
      <c r="AF11" s="1160"/>
      <c r="AG11" s="1160"/>
      <c r="AH11" s="1160">
        <f t="shared" si="0"/>
        <v>0</v>
      </c>
      <c r="AI11" s="1160"/>
      <c r="AJ11" s="1160"/>
      <c r="AK11" s="1160"/>
      <c r="AL11" s="1160"/>
    </row>
    <row r="12" spans="2:38" s="411" customFormat="1" ht="18" customHeight="1">
      <c r="B12" s="1158" t="s">
        <v>481</v>
      </c>
      <c r="C12" s="1158"/>
      <c r="D12" s="1158"/>
      <c r="E12" s="1158"/>
      <c r="F12" s="1158"/>
      <c r="G12" s="1158"/>
      <c r="H12" s="1158"/>
      <c r="I12" s="1158"/>
      <c r="J12" s="1158"/>
      <c r="K12" s="1158"/>
      <c r="L12" s="1158"/>
      <c r="M12" s="1159"/>
      <c r="N12" s="1159"/>
      <c r="O12" s="1159"/>
      <c r="P12" s="1159"/>
      <c r="Q12" s="1159"/>
      <c r="R12" s="1159"/>
      <c r="S12" s="1159"/>
      <c r="T12" s="1159"/>
      <c r="U12" s="1159"/>
      <c r="V12" s="1159"/>
      <c r="W12" s="1160"/>
      <c r="X12" s="1160"/>
      <c r="Y12" s="1160"/>
      <c r="Z12" s="1160"/>
      <c r="AA12" s="1161" t="s">
        <v>480</v>
      </c>
      <c r="AB12" s="1161"/>
      <c r="AC12" s="1161"/>
      <c r="AD12" s="1160"/>
      <c r="AE12" s="1160"/>
      <c r="AF12" s="1160"/>
      <c r="AG12" s="1160"/>
      <c r="AH12" s="1160">
        <f t="shared" si="0"/>
        <v>0</v>
      </c>
      <c r="AI12" s="1160"/>
      <c r="AJ12" s="1160"/>
      <c r="AK12" s="1160"/>
      <c r="AL12" s="1160"/>
    </row>
    <row r="13" spans="2:38" s="411" customFormat="1" ht="18" customHeight="1">
      <c r="B13" s="1158" t="s">
        <v>482</v>
      </c>
      <c r="C13" s="1158"/>
      <c r="D13" s="1158"/>
      <c r="E13" s="1158"/>
      <c r="F13" s="1158"/>
      <c r="G13" s="1158"/>
      <c r="H13" s="1158"/>
      <c r="I13" s="1158"/>
      <c r="J13" s="1158"/>
      <c r="K13" s="1158"/>
      <c r="L13" s="1158"/>
      <c r="M13" s="1170"/>
      <c r="N13" s="1171"/>
      <c r="O13" s="1171"/>
      <c r="P13" s="1171"/>
      <c r="Q13" s="1171"/>
      <c r="R13" s="1171"/>
      <c r="S13" s="1171"/>
      <c r="T13" s="1171"/>
      <c r="U13" s="1171"/>
      <c r="V13" s="1172"/>
      <c r="W13" s="1160">
        <v>12110</v>
      </c>
      <c r="X13" s="1160"/>
      <c r="Y13" s="1160"/>
      <c r="Z13" s="1160"/>
      <c r="AA13" s="1161" t="s">
        <v>480</v>
      </c>
      <c r="AB13" s="1161"/>
      <c r="AC13" s="1161"/>
      <c r="AD13" s="1160">
        <v>1</v>
      </c>
      <c r="AE13" s="1160"/>
      <c r="AF13" s="1160"/>
      <c r="AG13" s="1160"/>
      <c r="AH13" s="1160">
        <f t="shared" si="0"/>
        <v>12110</v>
      </c>
      <c r="AI13" s="1160"/>
      <c r="AJ13" s="1160"/>
      <c r="AK13" s="1160"/>
      <c r="AL13" s="1160"/>
    </row>
    <row r="14" spans="2:38" s="411" customFormat="1" ht="18" customHeight="1">
      <c r="B14" s="767" t="s">
        <v>483</v>
      </c>
      <c r="C14" s="767"/>
      <c r="D14" s="767"/>
      <c r="E14" s="767"/>
      <c r="F14" s="767"/>
      <c r="G14" s="767"/>
      <c r="H14" s="767"/>
      <c r="I14" s="767"/>
      <c r="J14" s="767"/>
      <c r="K14" s="767"/>
      <c r="L14" s="767"/>
      <c r="M14" s="1155"/>
      <c r="N14" s="1155"/>
      <c r="O14" s="1155"/>
      <c r="P14" s="1155"/>
      <c r="Q14" s="1155"/>
      <c r="R14" s="1155"/>
      <c r="S14" s="1155"/>
      <c r="T14" s="1155"/>
      <c r="U14" s="1155"/>
      <c r="V14" s="1155"/>
      <c r="W14" s="768"/>
      <c r="X14" s="768"/>
      <c r="Y14" s="768"/>
      <c r="Z14" s="768"/>
      <c r="AA14" s="1168" t="s">
        <v>480</v>
      </c>
      <c r="AB14" s="1168"/>
      <c r="AC14" s="1168"/>
      <c r="AD14" s="768"/>
      <c r="AE14" s="768"/>
      <c r="AF14" s="768"/>
      <c r="AG14" s="768"/>
      <c r="AH14" s="768">
        <f t="shared" si="0"/>
        <v>0</v>
      </c>
      <c r="AI14" s="768"/>
      <c r="AJ14" s="768"/>
      <c r="AK14" s="768"/>
      <c r="AL14" s="768"/>
    </row>
    <row r="15" spans="2:38" s="411" customFormat="1" ht="18" customHeight="1">
      <c r="B15" s="769" t="s">
        <v>564</v>
      </c>
      <c r="C15" s="770"/>
      <c r="D15" s="770"/>
      <c r="E15" s="770"/>
      <c r="F15" s="770"/>
      <c r="G15" s="770"/>
      <c r="H15" s="770"/>
      <c r="I15" s="770"/>
      <c r="J15" s="770"/>
      <c r="K15" s="770"/>
      <c r="L15" s="771"/>
      <c r="M15" s="1164" t="s">
        <v>476</v>
      </c>
      <c r="N15" s="1165"/>
      <c r="O15" s="1165"/>
      <c r="P15" s="1165"/>
      <c r="Q15" s="1165"/>
      <c r="R15" s="1165"/>
      <c r="S15" s="1165"/>
      <c r="T15" s="1165"/>
      <c r="U15" s="1165"/>
      <c r="V15" s="1166"/>
      <c r="W15" s="751">
        <v>98340</v>
      </c>
      <c r="X15" s="752"/>
      <c r="Y15" s="752"/>
      <c r="Z15" s="753"/>
      <c r="AA15" s="747" t="s">
        <v>477</v>
      </c>
      <c r="AB15" s="747"/>
      <c r="AC15" s="747"/>
      <c r="AD15" s="751">
        <v>146</v>
      </c>
      <c r="AE15" s="752"/>
      <c r="AF15" s="752"/>
      <c r="AG15" s="753"/>
      <c r="AH15" s="751">
        <f t="shared" si="0"/>
        <v>14357640</v>
      </c>
      <c r="AI15" s="752"/>
      <c r="AJ15" s="752"/>
      <c r="AK15" s="752"/>
      <c r="AL15" s="753"/>
    </row>
    <row r="16" spans="2:38" s="411" customFormat="1" ht="18" customHeight="1">
      <c r="B16" s="1158" t="s">
        <v>478</v>
      </c>
      <c r="C16" s="1158"/>
      <c r="D16" s="1158"/>
      <c r="E16" s="1158"/>
      <c r="F16" s="1158"/>
      <c r="G16" s="1158"/>
      <c r="H16" s="1158"/>
      <c r="I16" s="1158"/>
      <c r="J16" s="1158"/>
      <c r="K16" s="1158"/>
      <c r="L16" s="1158"/>
      <c r="M16" s="1170" t="s">
        <v>479</v>
      </c>
      <c r="N16" s="1171"/>
      <c r="O16" s="1171"/>
      <c r="P16" s="1171"/>
      <c r="Q16" s="1171"/>
      <c r="R16" s="1171"/>
      <c r="S16" s="1171"/>
      <c r="T16" s="1171"/>
      <c r="U16" s="1171"/>
      <c r="V16" s="1172"/>
      <c r="W16" s="1160">
        <v>11190</v>
      </c>
      <c r="X16" s="1160"/>
      <c r="Y16" s="1160"/>
      <c r="Z16" s="1160"/>
      <c r="AA16" s="1161" t="s">
        <v>480</v>
      </c>
      <c r="AB16" s="1161"/>
      <c r="AC16" s="1161"/>
      <c r="AD16" s="1160">
        <v>1</v>
      </c>
      <c r="AE16" s="1160"/>
      <c r="AF16" s="1160"/>
      <c r="AG16" s="1160"/>
      <c r="AH16" s="1160">
        <f t="shared" si="0"/>
        <v>11190</v>
      </c>
      <c r="AI16" s="1160"/>
      <c r="AJ16" s="1160"/>
      <c r="AK16" s="1160"/>
      <c r="AL16" s="1160"/>
    </row>
    <row r="17" spans="2:38" s="411" customFormat="1" ht="18" customHeight="1">
      <c r="B17" s="1158" t="s">
        <v>481</v>
      </c>
      <c r="C17" s="1158"/>
      <c r="D17" s="1158"/>
      <c r="E17" s="1158"/>
      <c r="F17" s="1158"/>
      <c r="G17" s="1158"/>
      <c r="H17" s="1158"/>
      <c r="I17" s="1158"/>
      <c r="J17" s="1158"/>
      <c r="K17" s="1158"/>
      <c r="L17" s="1158"/>
      <c r="M17" s="1159"/>
      <c r="N17" s="1159"/>
      <c r="O17" s="1159"/>
      <c r="P17" s="1159"/>
      <c r="Q17" s="1159"/>
      <c r="R17" s="1159"/>
      <c r="S17" s="1159"/>
      <c r="T17" s="1159"/>
      <c r="U17" s="1159"/>
      <c r="V17" s="1159"/>
      <c r="W17" s="1160"/>
      <c r="X17" s="1160"/>
      <c r="Y17" s="1160"/>
      <c r="Z17" s="1160"/>
      <c r="AA17" s="1161" t="s">
        <v>480</v>
      </c>
      <c r="AB17" s="1161"/>
      <c r="AC17" s="1161"/>
      <c r="AD17" s="1160"/>
      <c r="AE17" s="1160"/>
      <c r="AF17" s="1160"/>
      <c r="AG17" s="1160"/>
      <c r="AH17" s="1160">
        <f t="shared" si="0"/>
        <v>0</v>
      </c>
      <c r="AI17" s="1160"/>
      <c r="AJ17" s="1160"/>
      <c r="AK17" s="1160"/>
      <c r="AL17" s="1160"/>
    </row>
    <row r="18" spans="2:38" s="411" customFormat="1" ht="18" customHeight="1">
      <c r="B18" s="1158" t="s">
        <v>482</v>
      </c>
      <c r="C18" s="1158"/>
      <c r="D18" s="1158"/>
      <c r="E18" s="1158"/>
      <c r="F18" s="1158"/>
      <c r="G18" s="1158"/>
      <c r="H18" s="1158"/>
      <c r="I18" s="1158"/>
      <c r="J18" s="1158"/>
      <c r="K18" s="1158"/>
      <c r="L18" s="1158"/>
      <c r="M18" s="1170"/>
      <c r="N18" s="1171"/>
      <c r="O18" s="1171"/>
      <c r="P18" s="1171"/>
      <c r="Q18" s="1171"/>
      <c r="R18" s="1171"/>
      <c r="S18" s="1171"/>
      <c r="T18" s="1171"/>
      <c r="U18" s="1171"/>
      <c r="V18" s="1172"/>
      <c r="W18" s="1160"/>
      <c r="X18" s="1160"/>
      <c r="Y18" s="1160"/>
      <c r="Z18" s="1160"/>
      <c r="AA18" s="1161" t="s">
        <v>480</v>
      </c>
      <c r="AB18" s="1161"/>
      <c r="AC18" s="1161"/>
      <c r="AD18" s="1160"/>
      <c r="AE18" s="1160"/>
      <c r="AF18" s="1160"/>
      <c r="AG18" s="1160"/>
      <c r="AH18" s="1160">
        <f t="shared" si="0"/>
        <v>0</v>
      </c>
      <c r="AI18" s="1160"/>
      <c r="AJ18" s="1160"/>
      <c r="AK18" s="1160"/>
      <c r="AL18" s="1160"/>
    </row>
    <row r="19" spans="2:38" s="411" customFormat="1" ht="18" customHeight="1">
      <c r="B19" s="767" t="s">
        <v>483</v>
      </c>
      <c r="C19" s="767"/>
      <c r="D19" s="767"/>
      <c r="E19" s="767"/>
      <c r="F19" s="767"/>
      <c r="G19" s="767"/>
      <c r="H19" s="767"/>
      <c r="I19" s="767"/>
      <c r="J19" s="767"/>
      <c r="K19" s="767"/>
      <c r="L19" s="767"/>
      <c r="M19" s="1155"/>
      <c r="N19" s="1155"/>
      <c r="O19" s="1155"/>
      <c r="P19" s="1155"/>
      <c r="Q19" s="1155"/>
      <c r="R19" s="1155"/>
      <c r="S19" s="1155"/>
      <c r="T19" s="1155"/>
      <c r="U19" s="1155"/>
      <c r="V19" s="1155"/>
      <c r="W19" s="768"/>
      <c r="X19" s="768"/>
      <c r="Y19" s="768"/>
      <c r="Z19" s="768"/>
      <c r="AA19" s="1168" t="s">
        <v>480</v>
      </c>
      <c r="AB19" s="1168"/>
      <c r="AC19" s="1168"/>
      <c r="AD19" s="768"/>
      <c r="AE19" s="768"/>
      <c r="AF19" s="768"/>
      <c r="AG19" s="768"/>
      <c r="AH19" s="768">
        <f t="shared" si="0"/>
        <v>0</v>
      </c>
      <c r="AI19" s="768"/>
      <c r="AJ19" s="768"/>
      <c r="AK19" s="768"/>
      <c r="AL19" s="768"/>
    </row>
    <row r="20" spans="2:38" s="411" customFormat="1" ht="18" customHeight="1">
      <c r="B20" s="769" t="s">
        <v>461</v>
      </c>
      <c r="C20" s="770"/>
      <c r="D20" s="770"/>
      <c r="E20" s="770"/>
      <c r="F20" s="770"/>
      <c r="G20" s="770"/>
      <c r="H20" s="770"/>
      <c r="I20" s="770"/>
      <c r="J20" s="770"/>
      <c r="K20" s="770"/>
      <c r="L20" s="771"/>
      <c r="M20" s="1164" t="s">
        <v>476</v>
      </c>
      <c r="N20" s="1165"/>
      <c r="O20" s="1165"/>
      <c r="P20" s="1165"/>
      <c r="Q20" s="1165"/>
      <c r="R20" s="1165"/>
      <c r="S20" s="1165"/>
      <c r="T20" s="1165"/>
      <c r="U20" s="1165"/>
      <c r="V20" s="1166"/>
      <c r="W20" s="751">
        <v>98340</v>
      </c>
      <c r="X20" s="752"/>
      <c r="Y20" s="752"/>
      <c r="Z20" s="753"/>
      <c r="AA20" s="747" t="s">
        <v>477</v>
      </c>
      <c r="AB20" s="747"/>
      <c r="AC20" s="747"/>
      <c r="AD20" s="751">
        <v>35</v>
      </c>
      <c r="AE20" s="752"/>
      <c r="AF20" s="752"/>
      <c r="AG20" s="753"/>
      <c r="AH20" s="751">
        <f t="shared" si="0"/>
        <v>3441900</v>
      </c>
      <c r="AI20" s="752"/>
      <c r="AJ20" s="752"/>
      <c r="AK20" s="752"/>
      <c r="AL20" s="753"/>
    </row>
    <row r="21" spans="2:38" s="411" customFormat="1" ht="18" customHeight="1">
      <c r="B21" s="1158" t="s">
        <v>478</v>
      </c>
      <c r="C21" s="1158"/>
      <c r="D21" s="1158"/>
      <c r="E21" s="1158"/>
      <c r="F21" s="1158"/>
      <c r="G21" s="1158"/>
      <c r="H21" s="1158"/>
      <c r="I21" s="1158"/>
      <c r="J21" s="1158"/>
      <c r="K21" s="1158"/>
      <c r="L21" s="1158"/>
      <c r="M21" s="1170" t="s">
        <v>479</v>
      </c>
      <c r="N21" s="1171"/>
      <c r="O21" s="1171"/>
      <c r="P21" s="1171"/>
      <c r="Q21" s="1171"/>
      <c r="R21" s="1171"/>
      <c r="S21" s="1171"/>
      <c r="T21" s="1171"/>
      <c r="U21" s="1171"/>
      <c r="V21" s="1172"/>
      <c r="W21" s="1160">
        <v>11190</v>
      </c>
      <c r="X21" s="1160"/>
      <c r="Y21" s="1160"/>
      <c r="Z21" s="1160"/>
      <c r="AA21" s="1161" t="s">
        <v>480</v>
      </c>
      <c r="AB21" s="1161"/>
      <c r="AC21" s="1161"/>
      <c r="AD21" s="1160">
        <v>26</v>
      </c>
      <c r="AE21" s="1160"/>
      <c r="AF21" s="1160"/>
      <c r="AG21" s="1160"/>
      <c r="AH21" s="1160">
        <f t="shared" si="0"/>
        <v>290940</v>
      </c>
      <c r="AI21" s="1160"/>
      <c r="AJ21" s="1160"/>
      <c r="AK21" s="1160"/>
      <c r="AL21" s="1160"/>
    </row>
    <row r="22" spans="2:38" s="411" customFormat="1" ht="18" customHeight="1">
      <c r="B22" s="1158" t="s">
        <v>481</v>
      </c>
      <c r="C22" s="1158"/>
      <c r="D22" s="1158"/>
      <c r="E22" s="1158"/>
      <c r="F22" s="1158"/>
      <c r="G22" s="1158"/>
      <c r="H22" s="1158"/>
      <c r="I22" s="1158"/>
      <c r="J22" s="1158"/>
      <c r="K22" s="1158"/>
      <c r="L22" s="1158"/>
      <c r="M22" s="1159"/>
      <c r="N22" s="1159"/>
      <c r="O22" s="1159"/>
      <c r="P22" s="1159"/>
      <c r="Q22" s="1159"/>
      <c r="R22" s="1159"/>
      <c r="S22" s="1159"/>
      <c r="T22" s="1159"/>
      <c r="U22" s="1159"/>
      <c r="V22" s="1159"/>
      <c r="W22" s="1160">
        <v>13410</v>
      </c>
      <c r="X22" s="1160"/>
      <c r="Y22" s="1160"/>
      <c r="Z22" s="1160"/>
      <c r="AA22" s="1161" t="s">
        <v>480</v>
      </c>
      <c r="AB22" s="1161"/>
      <c r="AC22" s="1161"/>
      <c r="AD22" s="1160">
        <v>2</v>
      </c>
      <c r="AE22" s="1160"/>
      <c r="AF22" s="1160"/>
      <c r="AG22" s="1160"/>
      <c r="AH22" s="1160">
        <f t="shared" si="0"/>
        <v>26820</v>
      </c>
      <c r="AI22" s="1160"/>
      <c r="AJ22" s="1160"/>
      <c r="AK22" s="1160"/>
      <c r="AL22" s="1160"/>
    </row>
    <row r="23" spans="2:38" s="411" customFormat="1" ht="18" customHeight="1">
      <c r="B23" s="1158" t="s">
        <v>482</v>
      </c>
      <c r="C23" s="1158"/>
      <c r="D23" s="1158"/>
      <c r="E23" s="1158"/>
      <c r="F23" s="1158"/>
      <c r="G23" s="1158"/>
      <c r="H23" s="1158"/>
      <c r="I23" s="1158"/>
      <c r="J23" s="1158"/>
      <c r="K23" s="1158"/>
      <c r="L23" s="1158"/>
      <c r="M23" s="1170"/>
      <c r="N23" s="1171"/>
      <c r="O23" s="1171"/>
      <c r="P23" s="1171"/>
      <c r="Q23" s="1171"/>
      <c r="R23" s="1171"/>
      <c r="S23" s="1171"/>
      <c r="T23" s="1171"/>
      <c r="U23" s="1171"/>
      <c r="V23" s="1172"/>
      <c r="W23" s="1160"/>
      <c r="X23" s="1160"/>
      <c r="Y23" s="1160"/>
      <c r="Z23" s="1160"/>
      <c r="AA23" s="1161" t="s">
        <v>480</v>
      </c>
      <c r="AB23" s="1161"/>
      <c r="AC23" s="1161"/>
      <c r="AD23" s="1160"/>
      <c r="AE23" s="1160"/>
      <c r="AF23" s="1160"/>
      <c r="AG23" s="1160"/>
      <c r="AH23" s="1160">
        <f t="shared" si="0"/>
        <v>0</v>
      </c>
      <c r="AI23" s="1160"/>
      <c r="AJ23" s="1160"/>
      <c r="AK23" s="1160"/>
      <c r="AL23" s="1160"/>
    </row>
    <row r="24" spans="2:38" s="411" customFormat="1" ht="18" customHeight="1">
      <c r="B24" s="767" t="s">
        <v>483</v>
      </c>
      <c r="C24" s="767"/>
      <c r="D24" s="767"/>
      <c r="E24" s="767"/>
      <c r="F24" s="767"/>
      <c r="G24" s="767"/>
      <c r="H24" s="767"/>
      <c r="I24" s="767"/>
      <c r="J24" s="767"/>
      <c r="K24" s="767"/>
      <c r="L24" s="767"/>
      <c r="M24" s="1155"/>
      <c r="N24" s="1155"/>
      <c r="O24" s="1155"/>
      <c r="P24" s="1155"/>
      <c r="Q24" s="1155"/>
      <c r="R24" s="1155"/>
      <c r="S24" s="1155"/>
      <c r="T24" s="1155"/>
      <c r="U24" s="1155"/>
      <c r="V24" s="1155"/>
      <c r="W24" s="768"/>
      <c r="X24" s="768"/>
      <c r="Y24" s="768"/>
      <c r="Z24" s="768"/>
      <c r="AA24" s="1168" t="s">
        <v>480</v>
      </c>
      <c r="AB24" s="1168"/>
      <c r="AC24" s="1168"/>
      <c r="AD24" s="768"/>
      <c r="AE24" s="768"/>
      <c r="AF24" s="768"/>
      <c r="AG24" s="768"/>
      <c r="AH24" s="768">
        <f t="shared" si="0"/>
        <v>0</v>
      </c>
      <c r="AI24" s="768"/>
      <c r="AJ24" s="768"/>
      <c r="AK24" s="768"/>
      <c r="AL24" s="768"/>
    </row>
    <row r="25" spans="2:38" s="411" customFormat="1" ht="18" customHeight="1">
      <c r="B25" s="769" t="s">
        <v>462</v>
      </c>
      <c r="C25" s="770"/>
      <c r="D25" s="770"/>
      <c r="E25" s="770"/>
      <c r="F25" s="770"/>
      <c r="G25" s="770"/>
      <c r="H25" s="770"/>
      <c r="I25" s="770"/>
      <c r="J25" s="770"/>
      <c r="K25" s="770"/>
      <c r="L25" s="771"/>
      <c r="M25" s="1164" t="s">
        <v>476</v>
      </c>
      <c r="N25" s="1165"/>
      <c r="O25" s="1165"/>
      <c r="P25" s="1165"/>
      <c r="Q25" s="1165"/>
      <c r="R25" s="1165"/>
      <c r="S25" s="1165"/>
      <c r="T25" s="1165"/>
      <c r="U25" s="1165"/>
      <c r="V25" s="1166"/>
      <c r="W25" s="751">
        <v>93750</v>
      </c>
      <c r="X25" s="752"/>
      <c r="Y25" s="752"/>
      <c r="Z25" s="753"/>
      <c r="AA25" s="747" t="s">
        <v>477</v>
      </c>
      <c r="AB25" s="747"/>
      <c r="AC25" s="747"/>
      <c r="AD25" s="751">
        <v>6</v>
      </c>
      <c r="AE25" s="752"/>
      <c r="AF25" s="752"/>
      <c r="AG25" s="753"/>
      <c r="AH25" s="751">
        <f t="shared" si="0"/>
        <v>562500</v>
      </c>
      <c r="AI25" s="752"/>
      <c r="AJ25" s="752"/>
      <c r="AK25" s="752"/>
      <c r="AL25" s="753"/>
    </row>
    <row r="26" spans="2:38" s="411" customFormat="1" ht="18" customHeight="1">
      <c r="B26" s="1158" t="s">
        <v>478</v>
      </c>
      <c r="C26" s="1158"/>
      <c r="D26" s="1158"/>
      <c r="E26" s="1158"/>
      <c r="F26" s="1158"/>
      <c r="G26" s="1158"/>
      <c r="H26" s="1158"/>
      <c r="I26" s="1158"/>
      <c r="J26" s="1158"/>
      <c r="K26" s="1158"/>
      <c r="L26" s="1158"/>
      <c r="M26" s="1170" t="s">
        <v>479</v>
      </c>
      <c r="N26" s="1171"/>
      <c r="O26" s="1171"/>
      <c r="P26" s="1171"/>
      <c r="Q26" s="1171"/>
      <c r="R26" s="1171"/>
      <c r="S26" s="1171"/>
      <c r="T26" s="1171"/>
      <c r="U26" s="1171"/>
      <c r="V26" s="1172"/>
      <c r="W26" s="1160"/>
      <c r="X26" s="1160"/>
      <c r="Y26" s="1160"/>
      <c r="Z26" s="1160"/>
      <c r="AA26" s="1161" t="s">
        <v>480</v>
      </c>
      <c r="AB26" s="1161"/>
      <c r="AC26" s="1161"/>
      <c r="AD26" s="1160"/>
      <c r="AE26" s="1160"/>
      <c r="AF26" s="1160"/>
      <c r="AG26" s="1160"/>
      <c r="AH26" s="1160">
        <f t="shared" si="0"/>
        <v>0</v>
      </c>
      <c r="AI26" s="1160"/>
      <c r="AJ26" s="1160"/>
      <c r="AK26" s="1160"/>
      <c r="AL26" s="1160"/>
    </row>
    <row r="27" spans="2:38" s="411" customFormat="1" ht="18" customHeight="1">
      <c r="B27" s="1158" t="s">
        <v>481</v>
      </c>
      <c r="C27" s="1158"/>
      <c r="D27" s="1158"/>
      <c r="E27" s="1158"/>
      <c r="F27" s="1158"/>
      <c r="G27" s="1158"/>
      <c r="H27" s="1158"/>
      <c r="I27" s="1158"/>
      <c r="J27" s="1158"/>
      <c r="K27" s="1158"/>
      <c r="L27" s="1158"/>
      <c r="M27" s="1159"/>
      <c r="N27" s="1159"/>
      <c r="O27" s="1159"/>
      <c r="P27" s="1159"/>
      <c r="Q27" s="1159"/>
      <c r="R27" s="1159"/>
      <c r="S27" s="1159"/>
      <c r="T27" s="1159"/>
      <c r="U27" s="1159"/>
      <c r="V27" s="1159"/>
      <c r="W27" s="1160"/>
      <c r="X27" s="1160"/>
      <c r="Y27" s="1160"/>
      <c r="Z27" s="1160"/>
      <c r="AA27" s="1161" t="s">
        <v>480</v>
      </c>
      <c r="AB27" s="1161"/>
      <c r="AC27" s="1161"/>
      <c r="AD27" s="1160"/>
      <c r="AE27" s="1160"/>
      <c r="AF27" s="1160"/>
      <c r="AG27" s="1160"/>
      <c r="AH27" s="1160">
        <f t="shared" si="0"/>
        <v>0</v>
      </c>
      <c r="AI27" s="1160"/>
      <c r="AJ27" s="1160"/>
      <c r="AK27" s="1160"/>
      <c r="AL27" s="1160"/>
    </row>
    <row r="28" spans="2:38" s="411" customFormat="1" ht="18" customHeight="1">
      <c r="B28" s="1158" t="s">
        <v>482</v>
      </c>
      <c r="C28" s="1158"/>
      <c r="D28" s="1158"/>
      <c r="E28" s="1158"/>
      <c r="F28" s="1158"/>
      <c r="G28" s="1158"/>
      <c r="H28" s="1158"/>
      <c r="I28" s="1158"/>
      <c r="J28" s="1158"/>
      <c r="K28" s="1158"/>
      <c r="L28" s="1158"/>
      <c r="M28" s="1170"/>
      <c r="N28" s="1171"/>
      <c r="O28" s="1171"/>
      <c r="P28" s="1171"/>
      <c r="Q28" s="1171"/>
      <c r="R28" s="1171"/>
      <c r="S28" s="1171"/>
      <c r="T28" s="1171"/>
      <c r="U28" s="1171"/>
      <c r="V28" s="1172"/>
      <c r="W28" s="1160">
        <v>12110</v>
      </c>
      <c r="X28" s="1160"/>
      <c r="Y28" s="1160"/>
      <c r="Z28" s="1160"/>
      <c r="AA28" s="1161" t="s">
        <v>480</v>
      </c>
      <c r="AB28" s="1161"/>
      <c r="AC28" s="1161"/>
      <c r="AD28" s="1160">
        <v>9</v>
      </c>
      <c r="AE28" s="1160"/>
      <c r="AF28" s="1160"/>
      <c r="AG28" s="1160"/>
      <c r="AH28" s="1160">
        <f t="shared" si="0"/>
        <v>108990</v>
      </c>
      <c r="AI28" s="1160"/>
      <c r="AJ28" s="1160"/>
      <c r="AK28" s="1160"/>
      <c r="AL28" s="1160"/>
    </row>
    <row r="29" spans="2:38" s="411" customFormat="1" ht="18" customHeight="1">
      <c r="B29" s="767" t="s">
        <v>483</v>
      </c>
      <c r="C29" s="767"/>
      <c r="D29" s="767"/>
      <c r="E29" s="767"/>
      <c r="F29" s="767"/>
      <c r="G29" s="767"/>
      <c r="H29" s="767"/>
      <c r="I29" s="767"/>
      <c r="J29" s="767"/>
      <c r="K29" s="767"/>
      <c r="L29" s="767"/>
      <c r="M29" s="1155"/>
      <c r="N29" s="1155"/>
      <c r="O29" s="1155"/>
      <c r="P29" s="1155"/>
      <c r="Q29" s="1155"/>
      <c r="R29" s="1155"/>
      <c r="S29" s="1155"/>
      <c r="T29" s="1155"/>
      <c r="U29" s="1155"/>
      <c r="V29" s="1155"/>
      <c r="W29" s="768">
        <v>14300</v>
      </c>
      <c r="X29" s="768"/>
      <c r="Y29" s="768"/>
      <c r="Z29" s="768"/>
      <c r="AA29" s="1168" t="s">
        <v>480</v>
      </c>
      <c r="AB29" s="1168"/>
      <c r="AC29" s="1168"/>
      <c r="AD29" s="768">
        <v>1</v>
      </c>
      <c r="AE29" s="768"/>
      <c r="AF29" s="768"/>
      <c r="AG29" s="768"/>
      <c r="AH29" s="768">
        <f t="shared" si="0"/>
        <v>14300</v>
      </c>
      <c r="AI29" s="768"/>
      <c r="AJ29" s="768"/>
      <c r="AK29" s="768"/>
      <c r="AL29" s="768"/>
    </row>
    <row r="30" spans="2:38" s="411" customFormat="1" ht="18" customHeight="1">
      <c r="B30" s="722" t="s">
        <v>463</v>
      </c>
      <c r="C30" s="723"/>
      <c r="D30" s="723"/>
      <c r="E30" s="723"/>
      <c r="F30" s="723"/>
      <c r="G30" s="723"/>
      <c r="H30" s="723"/>
      <c r="I30" s="723"/>
      <c r="J30" s="723"/>
      <c r="K30" s="723"/>
      <c r="L30" s="724"/>
      <c r="M30" s="1164" t="s">
        <v>484</v>
      </c>
      <c r="N30" s="1165"/>
      <c r="O30" s="1165"/>
      <c r="P30" s="1165"/>
      <c r="Q30" s="1165"/>
      <c r="R30" s="1165"/>
      <c r="S30" s="1165"/>
      <c r="T30" s="1165"/>
      <c r="U30" s="1165"/>
      <c r="V30" s="1166"/>
      <c r="W30" s="748">
        <v>78480</v>
      </c>
      <c r="X30" s="749"/>
      <c r="Y30" s="749"/>
      <c r="Z30" s="750"/>
      <c r="AA30" s="747" t="s">
        <v>477</v>
      </c>
      <c r="AB30" s="747"/>
      <c r="AC30" s="747"/>
      <c r="AD30" s="748">
        <v>2</v>
      </c>
      <c r="AE30" s="749"/>
      <c r="AF30" s="749"/>
      <c r="AG30" s="750"/>
      <c r="AH30" s="748">
        <f t="shared" si="0"/>
        <v>156960</v>
      </c>
      <c r="AI30" s="749"/>
      <c r="AJ30" s="749"/>
      <c r="AK30" s="749"/>
      <c r="AL30" s="750"/>
    </row>
    <row r="31" spans="2:38" s="411" customFormat="1" ht="18" customHeight="1">
      <c r="B31" s="1158" t="s">
        <v>478</v>
      </c>
      <c r="C31" s="1158"/>
      <c r="D31" s="1158"/>
      <c r="E31" s="1158"/>
      <c r="F31" s="1158"/>
      <c r="G31" s="1158"/>
      <c r="H31" s="1158"/>
      <c r="I31" s="1158"/>
      <c r="J31" s="1158"/>
      <c r="K31" s="1158"/>
      <c r="L31" s="1158"/>
      <c r="M31" s="1170"/>
      <c r="N31" s="1171"/>
      <c r="O31" s="1171"/>
      <c r="P31" s="1171"/>
      <c r="Q31" s="1171"/>
      <c r="R31" s="1171"/>
      <c r="S31" s="1171"/>
      <c r="T31" s="1171"/>
      <c r="U31" s="1171"/>
      <c r="V31" s="1172"/>
      <c r="W31" s="1160">
        <v>8790</v>
      </c>
      <c r="X31" s="1160"/>
      <c r="Y31" s="1160"/>
      <c r="Z31" s="1160"/>
      <c r="AA31" s="1161" t="s">
        <v>480</v>
      </c>
      <c r="AB31" s="1161"/>
      <c r="AC31" s="1161"/>
      <c r="AD31" s="1160">
        <v>1</v>
      </c>
      <c r="AE31" s="1160"/>
      <c r="AF31" s="1160"/>
      <c r="AG31" s="1160"/>
      <c r="AH31" s="1160">
        <f t="shared" si="0"/>
        <v>8790</v>
      </c>
      <c r="AI31" s="1160"/>
      <c r="AJ31" s="1160"/>
      <c r="AK31" s="1160"/>
      <c r="AL31" s="1160"/>
    </row>
    <row r="32" spans="2:38" s="411" customFormat="1" ht="18" customHeight="1">
      <c r="B32" s="1158" t="s">
        <v>481</v>
      </c>
      <c r="C32" s="1158"/>
      <c r="D32" s="1158"/>
      <c r="E32" s="1158"/>
      <c r="F32" s="1158"/>
      <c r="G32" s="1158"/>
      <c r="H32" s="1158"/>
      <c r="I32" s="1158"/>
      <c r="J32" s="1158"/>
      <c r="K32" s="1158"/>
      <c r="L32" s="1158"/>
      <c r="M32" s="1159"/>
      <c r="N32" s="1159"/>
      <c r="O32" s="1159"/>
      <c r="P32" s="1159"/>
      <c r="Q32" s="1159"/>
      <c r="R32" s="1159"/>
      <c r="S32" s="1159"/>
      <c r="T32" s="1159"/>
      <c r="U32" s="1159"/>
      <c r="V32" s="1159"/>
      <c r="W32" s="1160"/>
      <c r="X32" s="1160"/>
      <c r="Y32" s="1160"/>
      <c r="Z32" s="1160"/>
      <c r="AA32" s="1161" t="s">
        <v>480</v>
      </c>
      <c r="AB32" s="1161"/>
      <c r="AC32" s="1161"/>
      <c r="AD32" s="1160"/>
      <c r="AE32" s="1160"/>
      <c r="AF32" s="1160"/>
      <c r="AG32" s="1160"/>
      <c r="AH32" s="1160">
        <f t="shared" si="0"/>
        <v>0</v>
      </c>
      <c r="AI32" s="1160"/>
      <c r="AJ32" s="1160"/>
      <c r="AK32" s="1160"/>
      <c r="AL32" s="1160"/>
    </row>
    <row r="33" spans="2:38" s="411" customFormat="1" ht="18" customHeight="1">
      <c r="B33" s="1158" t="s">
        <v>482</v>
      </c>
      <c r="C33" s="1158"/>
      <c r="D33" s="1158"/>
      <c r="E33" s="1158"/>
      <c r="F33" s="1158"/>
      <c r="G33" s="1158"/>
      <c r="H33" s="1158"/>
      <c r="I33" s="1158"/>
      <c r="J33" s="1158"/>
      <c r="K33" s="1158"/>
      <c r="L33" s="1158"/>
      <c r="M33" s="1170"/>
      <c r="N33" s="1171"/>
      <c r="O33" s="1171"/>
      <c r="P33" s="1171"/>
      <c r="Q33" s="1171"/>
      <c r="R33" s="1171"/>
      <c r="S33" s="1171"/>
      <c r="T33" s="1171"/>
      <c r="U33" s="1171"/>
      <c r="V33" s="1172"/>
      <c r="W33" s="1160"/>
      <c r="X33" s="1160"/>
      <c r="Y33" s="1160"/>
      <c r="Z33" s="1160"/>
      <c r="AA33" s="1161" t="s">
        <v>480</v>
      </c>
      <c r="AB33" s="1161"/>
      <c r="AC33" s="1161"/>
      <c r="AD33" s="1160"/>
      <c r="AE33" s="1160"/>
      <c r="AF33" s="1160"/>
      <c r="AG33" s="1160"/>
      <c r="AH33" s="1160">
        <f t="shared" si="0"/>
        <v>0</v>
      </c>
      <c r="AI33" s="1160"/>
      <c r="AJ33" s="1160"/>
      <c r="AK33" s="1160"/>
      <c r="AL33" s="1160"/>
    </row>
    <row r="34" spans="2:38" s="411" customFormat="1" ht="18" customHeight="1">
      <c r="B34" s="767" t="s">
        <v>483</v>
      </c>
      <c r="C34" s="767"/>
      <c r="D34" s="767"/>
      <c r="E34" s="767"/>
      <c r="F34" s="767"/>
      <c r="G34" s="767"/>
      <c r="H34" s="767"/>
      <c r="I34" s="767"/>
      <c r="J34" s="767"/>
      <c r="K34" s="767"/>
      <c r="L34" s="767"/>
      <c r="M34" s="1155"/>
      <c r="N34" s="1155"/>
      <c r="O34" s="1155"/>
      <c r="P34" s="1155"/>
      <c r="Q34" s="1155"/>
      <c r="R34" s="1155"/>
      <c r="S34" s="1155"/>
      <c r="T34" s="1155"/>
      <c r="U34" s="1155"/>
      <c r="V34" s="1155"/>
      <c r="W34" s="768"/>
      <c r="X34" s="768"/>
      <c r="Y34" s="768"/>
      <c r="Z34" s="768"/>
      <c r="AA34" s="1168" t="s">
        <v>480</v>
      </c>
      <c r="AB34" s="1168"/>
      <c r="AC34" s="1168"/>
      <c r="AD34" s="768"/>
      <c r="AE34" s="768"/>
      <c r="AF34" s="768"/>
      <c r="AG34" s="768"/>
      <c r="AH34" s="768">
        <f t="shared" si="0"/>
        <v>0</v>
      </c>
      <c r="AI34" s="768"/>
      <c r="AJ34" s="768"/>
      <c r="AK34" s="768"/>
      <c r="AL34" s="768"/>
    </row>
    <row r="35" spans="2:38" s="411" customFormat="1" ht="18" customHeight="1">
      <c r="B35" s="722" t="s">
        <v>2</v>
      </c>
      <c r="C35" s="723"/>
      <c r="D35" s="723"/>
      <c r="E35" s="723"/>
      <c r="F35" s="723"/>
      <c r="G35" s="723"/>
      <c r="H35" s="723"/>
      <c r="I35" s="723"/>
      <c r="J35" s="723"/>
      <c r="K35" s="723"/>
      <c r="L35" s="724"/>
      <c r="M35" s="1164" t="s">
        <v>485</v>
      </c>
      <c r="N35" s="1165"/>
      <c r="O35" s="1165"/>
      <c r="P35" s="1165"/>
      <c r="Q35" s="1165"/>
      <c r="R35" s="1165"/>
      <c r="S35" s="1165"/>
      <c r="T35" s="1165"/>
      <c r="U35" s="1165"/>
      <c r="V35" s="1166"/>
      <c r="W35" s="748">
        <v>52320</v>
      </c>
      <c r="X35" s="749"/>
      <c r="Y35" s="749"/>
      <c r="Z35" s="750"/>
      <c r="AA35" s="747" t="s">
        <v>477</v>
      </c>
      <c r="AB35" s="747"/>
      <c r="AC35" s="747"/>
      <c r="AD35" s="748">
        <v>19</v>
      </c>
      <c r="AE35" s="749"/>
      <c r="AF35" s="749"/>
      <c r="AG35" s="750"/>
      <c r="AH35" s="748">
        <f t="shared" si="0"/>
        <v>994080</v>
      </c>
      <c r="AI35" s="749"/>
      <c r="AJ35" s="749"/>
      <c r="AK35" s="749"/>
      <c r="AL35" s="750"/>
    </row>
    <row r="36" spans="2:38" s="411" customFormat="1" ht="18" customHeight="1">
      <c r="B36" s="1158" t="s">
        <v>478</v>
      </c>
      <c r="C36" s="1158"/>
      <c r="D36" s="1158"/>
      <c r="E36" s="1158"/>
      <c r="F36" s="1158"/>
      <c r="G36" s="1158"/>
      <c r="H36" s="1158"/>
      <c r="I36" s="1158"/>
      <c r="J36" s="1158"/>
      <c r="K36" s="1158"/>
      <c r="L36" s="1158"/>
      <c r="M36" s="1159"/>
      <c r="N36" s="1159"/>
      <c r="O36" s="1159"/>
      <c r="P36" s="1159"/>
      <c r="Q36" s="1159"/>
      <c r="R36" s="1159"/>
      <c r="S36" s="1159"/>
      <c r="T36" s="1159"/>
      <c r="U36" s="1159"/>
      <c r="V36" s="1159"/>
      <c r="W36" s="1160">
        <v>5860</v>
      </c>
      <c r="X36" s="1160"/>
      <c r="Y36" s="1160"/>
      <c r="Z36" s="1160"/>
      <c r="AA36" s="1161" t="s">
        <v>480</v>
      </c>
      <c r="AB36" s="1161"/>
      <c r="AC36" s="1161"/>
      <c r="AD36" s="1160">
        <v>1</v>
      </c>
      <c r="AE36" s="1160"/>
      <c r="AF36" s="1160"/>
      <c r="AG36" s="1160"/>
      <c r="AH36" s="1160">
        <f t="shared" si="0"/>
        <v>5860</v>
      </c>
      <c r="AI36" s="1160"/>
      <c r="AJ36" s="1160"/>
      <c r="AK36" s="1160"/>
      <c r="AL36" s="1160"/>
    </row>
    <row r="37" spans="2:38" s="411" customFormat="1" ht="18" customHeight="1">
      <c r="B37" s="1158" t="s">
        <v>481</v>
      </c>
      <c r="C37" s="1158"/>
      <c r="D37" s="1158"/>
      <c r="E37" s="1158"/>
      <c r="F37" s="1158"/>
      <c r="G37" s="1158"/>
      <c r="H37" s="1158"/>
      <c r="I37" s="1158"/>
      <c r="J37" s="1158"/>
      <c r="K37" s="1158"/>
      <c r="L37" s="1158"/>
      <c r="M37" s="1159"/>
      <c r="N37" s="1159"/>
      <c r="O37" s="1159"/>
      <c r="P37" s="1159"/>
      <c r="Q37" s="1159"/>
      <c r="R37" s="1159"/>
      <c r="S37" s="1159"/>
      <c r="T37" s="1159"/>
      <c r="U37" s="1159"/>
      <c r="V37" s="1159"/>
      <c r="W37" s="1160"/>
      <c r="X37" s="1160"/>
      <c r="Y37" s="1160"/>
      <c r="Z37" s="1160"/>
      <c r="AA37" s="1161" t="s">
        <v>480</v>
      </c>
      <c r="AB37" s="1161"/>
      <c r="AC37" s="1161"/>
      <c r="AD37" s="1160"/>
      <c r="AE37" s="1160"/>
      <c r="AF37" s="1160"/>
      <c r="AG37" s="1160"/>
      <c r="AH37" s="1160">
        <f t="shared" si="0"/>
        <v>0</v>
      </c>
      <c r="AI37" s="1160"/>
      <c r="AJ37" s="1160"/>
      <c r="AK37" s="1160"/>
      <c r="AL37" s="1160"/>
    </row>
    <row r="38" spans="2:38" s="411" customFormat="1" ht="18" customHeight="1">
      <c r="B38" s="1158" t="s">
        <v>482</v>
      </c>
      <c r="C38" s="1158"/>
      <c r="D38" s="1158"/>
      <c r="E38" s="1158"/>
      <c r="F38" s="1158"/>
      <c r="G38" s="1158"/>
      <c r="H38" s="1158"/>
      <c r="I38" s="1158"/>
      <c r="J38" s="1158"/>
      <c r="K38" s="1158"/>
      <c r="L38" s="1158"/>
      <c r="M38" s="1170"/>
      <c r="N38" s="1171"/>
      <c r="O38" s="1171"/>
      <c r="P38" s="1171"/>
      <c r="Q38" s="1171"/>
      <c r="R38" s="1171"/>
      <c r="S38" s="1171"/>
      <c r="T38" s="1171"/>
      <c r="U38" s="1171"/>
      <c r="V38" s="1172"/>
      <c r="W38" s="1160"/>
      <c r="X38" s="1160"/>
      <c r="Y38" s="1160"/>
      <c r="Z38" s="1160"/>
      <c r="AA38" s="1161" t="s">
        <v>480</v>
      </c>
      <c r="AB38" s="1161"/>
      <c r="AC38" s="1161"/>
      <c r="AD38" s="1160"/>
      <c r="AE38" s="1160"/>
      <c r="AF38" s="1160"/>
      <c r="AG38" s="1160"/>
      <c r="AH38" s="1160">
        <f t="shared" si="0"/>
        <v>0</v>
      </c>
      <c r="AI38" s="1160"/>
      <c r="AJ38" s="1160"/>
      <c r="AK38" s="1160"/>
      <c r="AL38" s="1160"/>
    </row>
    <row r="39" spans="2:38" s="411" customFormat="1" ht="18" customHeight="1">
      <c r="B39" s="767" t="s">
        <v>483</v>
      </c>
      <c r="C39" s="767"/>
      <c r="D39" s="767"/>
      <c r="E39" s="767"/>
      <c r="F39" s="767"/>
      <c r="G39" s="767"/>
      <c r="H39" s="767"/>
      <c r="I39" s="767"/>
      <c r="J39" s="767"/>
      <c r="K39" s="767"/>
      <c r="L39" s="767"/>
      <c r="M39" s="1155"/>
      <c r="N39" s="1155"/>
      <c r="O39" s="1155"/>
      <c r="P39" s="1155"/>
      <c r="Q39" s="1155"/>
      <c r="R39" s="1155"/>
      <c r="S39" s="1155"/>
      <c r="T39" s="1155"/>
      <c r="U39" s="1155"/>
      <c r="V39" s="1155"/>
      <c r="W39" s="768"/>
      <c r="X39" s="768"/>
      <c r="Y39" s="768"/>
      <c r="Z39" s="768"/>
      <c r="AA39" s="1168" t="s">
        <v>480</v>
      </c>
      <c r="AB39" s="1168"/>
      <c r="AC39" s="1168"/>
      <c r="AD39" s="768"/>
      <c r="AE39" s="768"/>
      <c r="AF39" s="768"/>
      <c r="AG39" s="768"/>
      <c r="AH39" s="768">
        <f t="shared" si="0"/>
        <v>0</v>
      </c>
      <c r="AI39" s="768"/>
      <c r="AJ39" s="768"/>
      <c r="AK39" s="768"/>
      <c r="AL39" s="768"/>
    </row>
    <row r="40" spans="2:38" s="411" customFormat="1" ht="18" customHeight="1">
      <c r="B40" s="769" t="s">
        <v>464</v>
      </c>
      <c r="C40" s="770"/>
      <c r="D40" s="770"/>
      <c r="E40" s="770"/>
      <c r="F40" s="770"/>
      <c r="G40" s="770"/>
      <c r="H40" s="770"/>
      <c r="I40" s="770"/>
      <c r="J40" s="770"/>
      <c r="K40" s="770"/>
      <c r="L40" s="771"/>
      <c r="M40" s="1164" t="s">
        <v>486</v>
      </c>
      <c r="N40" s="1165"/>
      <c r="O40" s="1165"/>
      <c r="P40" s="1165"/>
      <c r="Q40" s="1165"/>
      <c r="R40" s="1165"/>
      <c r="S40" s="1165"/>
      <c r="T40" s="1165"/>
      <c r="U40" s="1165"/>
      <c r="V40" s="1166"/>
      <c r="W40" s="751">
        <v>72180</v>
      </c>
      <c r="X40" s="752"/>
      <c r="Y40" s="752"/>
      <c r="Z40" s="753"/>
      <c r="AA40" s="747" t="s">
        <v>477</v>
      </c>
      <c r="AB40" s="747"/>
      <c r="AC40" s="747"/>
      <c r="AD40" s="751">
        <v>5</v>
      </c>
      <c r="AE40" s="752"/>
      <c r="AF40" s="752"/>
      <c r="AG40" s="753"/>
      <c r="AH40" s="751">
        <f t="shared" si="0"/>
        <v>360900</v>
      </c>
      <c r="AI40" s="752"/>
      <c r="AJ40" s="752"/>
      <c r="AK40" s="752"/>
      <c r="AL40" s="753"/>
    </row>
    <row r="41" spans="2:38" s="411" customFormat="1" ht="18" customHeight="1">
      <c r="B41" s="1158" t="s">
        <v>478</v>
      </c>
      <c r="C41" s="1158"/>
      <c r="D41" s="1158"/>
      <c r="E41" s="1158"/>
      <c r="F41" s="1158"/>
      <c r="G41" s="1158"/>
      <c r="H41" s="1158"/>
      <c r="I41" s="1158"/>
      <c r="J41" s="1158"/>
      <c r="K41" s="1158"/>
      <c r="L41" s="1158"/>
      <c r="M41" s="1170" t="s">
        <v>479</v>
      </c>
      <c r="N41" s="1171"/>
      <c r="O41" s="1171"/>
      <c r="P41" s="1171"/>
      <c r="Q41" s="1171"/>
      <c r="R41" s="1171"/>
      <c r="S41" s="1171"/>
      <c r="T41" s="1171"/>
      <c r="U41" s="1171"/>
      <c r="V41" s="1172"/>
      <c r="W41" s="1160">
        <v>8260</v>
      </c>
      <c r="X41" s="1160"/>
      <c r="Y41" s="1160"/>
      <c r="Z41" s="1160"/>
      <c r="AA41" s="1161" t="s">
        <v>480</v>
      </c>
      <c r="AB41" s="1161"/>
      <c r="AC41" s="1161"/>
      <c r="AD41" s="1160">
        <v>1</v>
      </c>
      <c r="AE41" s="1160"/>
      <c r="AF41" s="1160"/>
      <c r="AG41" s="1160"/>
      <c r="AH41" s="1160">
        <f t="shared" si="0"/>
        <v>8260</v>
      </c>
      <c r="AI41" s="1160"/>
      <c r="AJ41" s="1160"/>
      <c r="AK41" s="1160"/>
      <c r="AL41" s="1160"/>
    </row>
    <row r="42" spans="2:38" s="411" customFormat="1" ht="18" customHeight="1">
      <c r="B42" s="1158" t="s">
        <v>481</v>
      </c>
      <c r="C42" s="1158"/>
      <c r="D42" s="1158"/>
      <c r="E42" s="1158"/>
      <c r="F42" s="1158"/>
      <c r="G42" s="1158"/>
      <c r="H42" s="1158"/>
      <c r="I42" s="1158"/>
      <c r="J42" s="1158"/>
      <c r="K42" s="1158"/>
      <c r="L42" s="1158"/>
      <c r="M42" s="1159"/>
      <c r="N42" s="1159"/>
      <c r="O42" s="1159"/>
      <c r="P42" s="1159"/>
      <c r="Q42" s="1159"/>
      <c r="R42" s="1159"/>
      <c r="S42" s="1159"/>
      <c r="T42" s="1159"/>
      <c r="U42" s="1159"/>
      <c r="V42" s="1159"/>
      <c r="W42" s="1160"/>
      <c r="X42" s="1160"/>
      <c r="Y42" s="1160"/>
      <c r="Z42" s="1160"/>
      <c r="AA42" s="1161" t="s">
        <v>480</v>
      </c>
      <c r="AB42" s="1161"/>
      <c r="AC42" s="1161"/>
      <c r="AD42" s="1160"/>
      <c r="AE42" s="1160"/>
      <c r="AF42" s="1160"/>
      <c r="AG42" s="1160"/>
      <c r="AH42" s="1160">
        <f t="shared" si="0"/>
        <v>0</v>
      </c>
      <c r="AI42" s="1160"/>
      <c r="AJ42" s="1160"/>
      <c r="AK42" s="1160"/>
      <c r="AL42" s="1160"/>
    </row>
    <row r="43" spans="2:38" s="411" customFormat="1" ht="18" customHeight="1">
      <c r="B43" s="1158" t="s">
        <v>482</v>
      </c>
      <c r="C43" s="1158"/>
      <c r="D43" s="1158"/>
      <c r="E43" s="1158"/>
      <c r="F43" s="1158"/>
      <c r="G43" s="1158"/>
      <c r="H43" s="1158"/>
      <c r="I43" s="1158"/>
      <c r="J43" s="1158"/>
      <c r="K43" s="1158"/>
      <c r="L43" s="1158"/>
      <c r="M43" s="1170"/>
      <c r="N43" s="1171"/>
      <c r="O43" s="1171"/>
      <c r="P43" s="1171"/>
      <c r="Q43" s="1171"/>
      <c r="R43" s="1171"/>
      <c r="S43" s="1171"/>
      <c r="T43" s="1171"/>
      <c r="U43" s="1171"/>
      <c r="V43" s="1172"/>
      <c r="W43" s="1160"/>
      <c r="X43" s="1160"/>
      <c r="Y43" s="1160"/>
      <c r="Z43" s="1160"/>
      <c r="AA43" s="1161" t="s">
        <v>480</v>
      </c>
      <c r="AB43" s="1161"/>
      <c r="AC43" s="1161"/>
      <c r="AD43" s="1160"/>
      <c r="AE43" s="1160"/>
      <c r="AF43" s="1160"/>
      <c r="AG43" s="1160"/>
      <c r="AH43" s="1160">
        <f t="shared" si="0"/>
        <v>0</v>
      </c>
      <c r="AI43" s="1160"/>
      <c r="AJ43" s="1160"/>
      <c r="AK43" s="1160"/>
      <c r="AL43" s="1160"/>
    </row>
    <row r="44" spans="2:38" s="411" customFormat="1" ht="18" customHeight="1">
      <c r="B44" s="767" t="s">
        <v>483</v>
      </c>
      <c r="C44" s="767"/>
      <c r="D44" s="767"/>
      <c r="E44" s="767"/>
      <c r="F44" s="767"/>
      <c r="G44" s="767"/>
      <c r="H44" s="767"/>
      <c r="I44" s="767"/>
      <c r="J44" s="767"/>
      <c r="K44" s="767"/>
      <c r="L44" s="767"/>
      <c r="M44" s="1155"/>
      <c r="N44" s="1155"/>
      <c r="O44" s="1155"/>
      <c r="P44" s="1155"/>
      <c r="Q44" s="1155"/>
      <c r="R44" s="1155"/>
      <c r="S44" s="1155"/>
      <c r="T44" s="1155"/>
      <c r="U44" s="1155"/>
      <c r="V44" s="1155"/>
      <c r="W44" s="768"/>
      <c r="X44" s="768"/>
      <c r="Y44" s="768"/>
      <c r="Z44" s="768"/>
      <c r="AA44" s="1168" t="s">
        <v>480</v>
      </c>
      <c r="AB44" s="1168"/>
      <c r="AC44" s="1168"/>
      <c r="AD44" s="768"/>
      <c r="AE44" s="768"/>
      <c r="AF44" s="768"/>
      <c r="AG44" s="768"/>
      <c r="AH44" s="768">
        <f t="shared" si="0"/>
        <v>0</v>
      </c>
      <c r="AI44" s="768"/>
      <c r="AJ44" s="768"/>
      <c r="AK44" s="768"/>
      <c r="AL44" s="768"/>
    </row>
    <row r="45" spans="2:38" s="411" customFormat="1" ht="18" customHeight="1">
      <c r="B45" s="769" t="s">
        <v>465</v>
      </c>
      <c r="C45" s="770"/>
      <c r="D45" s="770"/>
      <c r="E45" s="770"/>
      <c r="F45" s="770"/>
      <c r="G45" s="770"/>
      <c r="H45" s="770"/>
      <c r="I45" s="770"/>
      <c r="J45" s="770"/>
      <c r="K45" s="770"/>
      <c r="L45" s="771"/>
      <c r="M45" s="1164" t="s">
        <v>476</v>
      </c>
      <c r="N45" s="1165"/>
      <c r="O45" s="1165"/>
      <c r="P45" s="1165"/>
      <c r="Q45" s="1165"/>
      <c r="R45" s="1165"/>
      <c r="S45" s="1165"/>
      <c r="T45" s="1165"/>
      <c r="U45" s="1165"/>
      <c r="V45" s="1166"/>
      <c r="W45" s="751">
        <v>98340</v>
      </c>
      <c r="X45" s="752"/>
      <c r="Y45" s="752"/>
      <c r="Z45" s="753"/>
      <c r="AA45" s="747" t="s">
        <v>477</v>
      </c>
      <c r="AB45" s="747"/>
      <c r="AC45" s="747"/>
      <c r="AD45" s="751">
        <v>2</v>
      </c>
      <c r="AE45" s="752"/>
      <c r="AF45" s="752"/>
      <c r="AG45" s="753"/>
      <c r="AH45" s="751">
        <f t="shared" si="0"/>
        <v>196680</v>
      </c>
      <c r="AI45" s="752"/>
      <c r="AJ45" s="752"/>
      <c r="AK45" s="752"/>
      <c r="AL45" s="753"/>
    </row>
    <row r="46" spans="2:38" s="411" customFormat="1" ht="18" customHeight="1">
      <c r="B46" s="1158" t="s">
        <v>478</v>
      </c>
      <c r="C46" s="1158"/>
      <c r="D46" s="1158"/>
      <c r="E46" s="1158"/>
      <c r="F46" s="1158"/>
      <c r="G46" s="1158"/>
      <c r="H46" s="1158"/>
      <c r="I46" s="1158"/>
      <c r="J46" s="1158"/>
      <c r="K46" s="1158"/>
      <c r="L46" s="1158"/>
      <c r="M46" s="1170" t="s">
        <v>479</v>
      </c>
      <c r="N46" s="1171"/>
      <c r="O46" s="1171"/>
      <c r="P46" s="1171"/>
      <c r="Q46" s="1171"/>
      <c r="R46" s="1171"/>
      <c r="S46" s="1171"/>
      <c r="T46" s="1171"/>
      <c r="U46" s="1171"/>
      <c r="V46" s="1172"/>
      <c r="W46" s="1160">
        <v>11190</v>
      </c>
      <c r="X46" s="1160"/>
      <c r="Y46" s="1160"/>
      <c r="Z46" s="1160"/>
      <c r="AA46" s="1161" t="s">
        <v>480</v>
      </c>
      <c r="AB46" s="1161"/>
      <c r="AC46" s="1161"/>
      <c r="AD46" s="1160">
        <v>1</v>
      </c>
      <c r="AE46" s="1160"/>
      <c r="AF46" s="1160"/>
      <c r="AG46" s="1160"/>
      <c r="AH46" s="1160">
        <f t="shared" si="0"/>
        <v>11190</v>
      </c>
      <c r="AI46" s="1160"/>
      <c r="AJ46" s="1160"/>
      <c r="AK46" s="1160"/>
      <c r="AL46" s="1160"/>
    </row>
    <row r="47" spans="2:38" s="411" customFormat="1" ht="18" customHeight="1">
      <c r="B47" s="1158" t="s">
        <v>481</v>
      </c>
      <c r="C47" s="1158"/>
      <c r="D47" s="1158"/>
      <c r="E47" s="1158"/>
      <c r="F47" s="1158"/>
      <c r="G47" s="1158"/>
      <c r="H47" s="1158"/>
      <c r="I47" s="1158"/>
      <c r="J47" s="1158"/>
      <c r="K47" s="1158"/>
      <c r="L47" s="1158"/>
      <c r="M47" s="1159"/>
      <c r="N47" s="1159"/>
      <c r="O47" s="1159"/>
      <c r="P47" s="1159"/>
      <c r="Q47" s="1159"/>
      <c r="R47" s="1159"/>
      <c r="S47" s="1159"/>
      <c r="T47" s="1159"/>
      <c r="U47" s="1159"/>
      <c r="V47" s="1159"/>
      <c r="W47" s="1160"/>
      <c r="X47" s="1160"/>
      <c r="Y47" s="1160"/>
      <c r="Z47" s="1160"/>
      <c r="AA47" s="1161" t="s">
        <v>480</v>
      </c>
      <c r="AB47" s="1161"/>
      <c r="AC47" s="1161"/>
      <c r="AD47" s="1160"/>
      <c r="AE47" s="1160"/>
      <c r="AF47" s="1160"/>
      <c r="AG47" s="1160"/>
      <c r="AH47" s="1160">
        <f t="shared" si="0"/>
        <v>0</v>
      </c>
      <c r="AI47" s="1160"/>
      <c r="AJ47" s="1160"/>
      <c r="AK47" s="1160"/>
      <c r="AL47" s="1160"/>
    </row>
    <row r="48" spans="2:38" s="411" customFormat="1" ht="18" customHeight="1">
      <c r="B48" s="1158" t="s">
        <v>482</v>
      </c>
      <c r="C48" s="1158"/>
      <c r="D48" s="1158"/>
      <c r="E48" s="1158"/>
      <c r="F48" s="1158"/>
      <c r="G48" s="1158"/>
      <c r="H48" s="1158"/>
      <c r="I48" s="1158"/>
      <c r="J48" s="1158"/>
      <c r="K48" s="1158"/>
      <c r="L48" s="1158"/>
      <c r="M48" s="1170"/>
      <c r="N48" s="1171"/>
      <c r="O48" s="1171"/>
      <c r="P48" s="1171"/>
      <c r="Q48" s="1171"/>
      <c r="R48" s="1171"/>
      <c r="S48" s="1171"/>
      <c r="T48" s="1171"/>
      <c r="U48" s="1171"/>
      <c r="V48" s="1172"/>
      <c r="W48" s="1160"/>
      <c r="X48" s="1160"/>
      <c r="Y48" s="1160"/>
      <c r="Z48" s="1160"/>
      <c r="AA48" s="1161" t="s">
        <v>480</v>
      </c>
      <c r="AB48" s="1161"/>
      <c r="AC48" s="1161"/>
      <c r="AD48" s="1160"/>
      <c r="AE48" s="1160"/>
      <c r="AF48" s="1160"/>
      <c r="AG48" s="1160"/>
      <c r="AH48" s="1160">
        <f t="shared" si="0"/>
        <v>0</v>
      </c>
      <c r="AI48" s="1160"/>
      <c r="AJ48" s="1160"/>
      <c r="AK48" s="1160"/>
      <c r="AL48" s="1160"/>
    </row>
    <row r="49" spans="2:38" s="411" customFormat="1" ht="18" customHeight="1">
      <c r="B49" s="767" t="s">
        <v>483</v>
      </c>
      <c r="C49" s="767"/>
      <c r="D49" s="767"/>
      <c r="E49" s="767"/>
      <c r="F49" s="767"/>
      <c r="G49" s="767"/>
      <c r="H49" s="767"/>
      <c r="I49" s="767"/>
      <c r="J49" s="767"/>
      <c r="K49" s="767"/>
      <c r="L49" s="767"/>
      <c r="M49" s="1155"/>
      <c r="N49" s="1155"/>
      <c r="O49" s="1155"/>
      <c r="P49" s="1155"/>
      <c r="Q49" s="1155"/>
      <c r="R49" s="1155"/>
      <c r="S49" s="1155"/>
      <c r="T49" s="1155"/>
      <c r="U49" s="1155"/>
      <c r="V49" s="1155"/>
      <c r="W49" s="768"/>
      <c r="X49" s="768"/>
      <c r="Y49" s="768"/>
      <c r="Z49" s="768"/>
      <c r="AA49" s="1168" t="s">
        <v>480</v>
      </c>
      <c r="AB49" s="1168"/>
      <c r="AC49" s="1168"/>
      <c r="AD49" s="768"/>
      <c r="AE49" s="768"/>
      <c r="AF49" s="768"/>
      <c r="AG49" s="768"/>
      <c r="AH49" s="768">
        <f t="shared" si="0"/>
        <v>0</v>
      </c>
      <c r="AI49" s="768"/>
      <c r="AJ49" s="768"/>
      <c r="AK49" s="768"/>
      <c r="AL49" s="768"/>
    </row>
    <row r="50" spans="2:38" s="411" customFormat="1" ht="18" customHeight="1">
      <c r="B50" s="769" t="s">
        <v>466</v>
      </c>
      <c r="C50" s="770"/>
      <c r="D50" s="770"/>
      <c r="E50" s="770"/>
      <c r="F50" s="770"/>
      <c r="G50" s="770"/>
      <c r="H50" s="770"/>
      <c r="I50" s="770"/>
      <c r="J50" s="770"/>
      <c r="K50" s="770"/>
      <c r="L50" s="771"/>
      <c r="M50" s="1164" t="s">
        <v>476</v>
      </c>
      <c r="N50" s="1165"/>
      <c r="O50" s="1165"/>
      <c r="P50" s="1165"/>
      <c r="Q50" s="1165"/>
      <c r="R50" s="1165"/>
      <c r="S50" s="1165"/>
      <c r="T50" s="1165"/>
      <c r="U50" s="1165"/>
      <c r="V50" s="1166"/>
      <c r="W50" s="751">
        <v>98340</v>
      </c>
      <c r="X50" s="752"/>
      <c r="Y50" s="752"/>
      <c r="Z50" s="753"/>
      <c r="AA50" s="747" t="s">
        <v>477</v>
      </c>
      <c r="AB50" s="747"/>
      <c r="AC50" s="747"/>
      <c r="AD50" s="751">
        <v>18</v>
      </c>
      <c r="AE50" s="752"/>
      <c r="AF50" s="752"/>
      <c r="AG50" s="753"/>
      <c r="AH50" s="751">
        <f t="shared" si="0"/>
        <v>1770120</v>
      </c>
      <c r="AI50" s="752"/>
      <c r="AJ50" s="752"/>
      <c r="AK50" s="752"/>
      <c r="AL50" s="753"/>
    </row>
    <row r="51" spans="2:38" s="411" customFormat="1" ht="18" customHeight="1">
      <c r="B51" s="1158" t="s">
        <v>478</v>
      </c>
      <c r="C51" s="1158"/>
      <c r="D51" s="1158"/>
      <c r="E51" s="1158"/>
      <c r="F51" s="1158"/>
      <c r="G51" s="1158"/>
      <c r="H51" s="1158"/>
      <c r="I51" s="1158"/>
      <c r="J51" s="1158"/>
      <c r="K51" s="1158"/>
      <c r="L51" s="1158"/>
      <c r="M51" s="1170" t="s">
        <v>479</v>
      </c>
      <c r="N51" s="1171"/>
      <c r="O51" s="1171"/>
      <c r="P51" s="1171"/>
      <c r="Q51" s="1171"/>
      <c r="R51" s="1171"/>
      <c r="S51" s="1171"/>
      <c r="T51" s="1171"/>
      <c r="U51" s="1171"/>
      <c r="V51" s="1172"/>
      <c r="W51" s="1160">
        <v>11190</v>
      </c>
      <c r="X51" s="1160"/>
      <c r="Y51" s="1160"/>
      <c r="Z51" s="1160"/>
      <c r="AA51" s="1161" t="s">
        <v>480</v>
      </c>
      <c r="AB51" s="1161"/>
      <c r="AC51" s="1161"/>
      <c r="AD51" s="1160">
        <v>1</v>
      </c>
      <c r="AE51" s="1160"/>
      <c r="AF51" s="1160"/>
      <c r="AG51" s="1160"/>
      <c r="AH51" s="1160">
        <f t="shared" si="0"/>
        <v>11190</v>
      </c>
      <c r="AI51" s="1160"/>
      <c r="AJ51" s="1160"/>
      <c r="AK51" s="1160"/>
      <c r="AL51" s="1160"/>
    </row>
    <row r="52" spans="2:38" s="411" customFormat="1" ht="18" customHeight="1">
      <c r="B52" s="1158" t="s">
        <v>481</v>
      </c>
      <c r="C52" s="1158"/>
      <c r="D52" s="1158"/>
      <c r="E52" s="1158"/>
      <c r="F52" s="1158"/>
      <c r="G52" s="1158"/>
      <c r="H52" s="1158"/>
      <c r="I52" s="1158"/>
      <c r="J52" s="1158"/>
      <c r="K52" s="1158"/>
      <c r="L52" s="1158"/>
      <c r="M52" s="1159"/>
      <c r="N52" s="1159"/>
      <c r="O52" s="1159"/>
      <c r="P52" s="1159"/>
      <c r="Q52" s="1159"/>
      <c r="R52" s="1159"/>
      <c r="S52" s="1159"/>
      <c r="T52" s="1159"/>
      <c r="U52" s="1159"/>
      <c r="V52" s="1159"/>
      <c r="W52" s="1160"/>
      <c r="X52" s="1160"/>
      <c r="Y52" s="1160"/>
      <c r="Z52" s="1160"/>
      <c r="AA52" s="1161" t="s">
        <v>480</v>
      </c>
      <c r="AB52" s="1161"/>
      <c r="AC52" s="1161"/>
      <c r="AD52" s="1160"/>
      <c r="AE52" s="1160"/>
      <c r="AF52" s="1160"/>
      <c r="AG52" s="1160"/>
      <c r="AH52" s="1160">
        <f t="shared" si="0"/>
        <v>0</v>
      </c>
      <c r="AI52" s="1160"/>
      <c r="AJ52" s="1160"/>
      <c r="AK52" s="1160"/>
      <c r="AL52" s="1160"/>
    </row>
    <row r="53" spans="2:38" s="411" customFormat="1" ht="18" customHeight="1">
      <c r="B53" s="1158" t="s">
        <v>482</v>
      </c>
      <c r="C53" s="1158"/>
      <c r="D53" s="1158"/>
      <c r="E53" s="1158"/>
      <c r="F53" s="1158"/>
      <c r="G53" s="1158"/>
      <c r="H53" s="1158"/>
      <c r="I53" s="1158"/>
      <c r="J53" s="1158"/>
      <c r="K53" s="1158"/>
      <c r="L53" s="1158"/>
      <c r="M53" s="1170"/>
      <c r="N53" s="1171"/>
      <c r="O53" s="1171"/>
      <c r="P53" s="1171"/>
      <c r="Q53" s="1171"/>
      <c r="R53" s="1171"/>
      <c r="S53" s="1171"/>
      <c r="T53" s="1171"/>
      <c r="U53" s="1171"/>
      <c r="V53" s="1172"/>
      <c r="W53" s="1160"/>
      <c r="X53" s="1160"/>
      <c r="Y53" s="1160"/>
      <c r="Z53" s="1160"/>
      <c r="AA53" s="1161" t="s">
        <v>480</v>
      </c>
      <c r="AB53" s="1161"/>
      <c r="AC53" s="1161"/>
      <c r="AD53" s="1160"/>
      <c r="AE53" s="1160"/>
      <c r="AF53" s="1160"/>
      <c r="AG53" s="1160"/>
      <c r="AH53" s="1160">
        <f t="shared" si="0"/>
        <v>0</v>
      </c>
      <c r="AI53" s="1160"/>
      <c r="AJ53" s="1160"/>
      <c r="AK53" s="1160"/>
      <c r="AL53" s="1160"/>
    </row>
    <row r="54" spans="2:38" s="411" customFormat="1" ht="18" customHeight="1">
      <c r="B54" s="767" t="s">
        <v>483</v>
      </c>
      <c r="C54" s="767"/>
      <c r="D54" s="767"/>
      <c r="E54" s="767"/>
      <c r="F54" s="767"/>
      <c r="G54" s="767"/>
      <c r="H54" s="767"/>
      <c r="I54" s="767"/>
      <c r="J54" s="767"/>
      <c r="K54" s="767"/>
      <c r="L54" s="767"/>
      <c r="M54" s="1155"/>
      <c r="N54" s="1155"/>
      <c r="O54" s="1155"/>
      <c r="P54" s="1155"/>
      <c r="Q54" s="1155"/>
      <c r="R54" s="1155"/>
      <c r="S54" s="1155"/>
      <c r="T54" s="1155"/>
      <c r="U54" s="1155"/>
      <c r="V54" s="1155"/>
      <c r="W54" s="768"/>
      <c r="X54" s="768"/>
      <c r="Y54" s="768"/>
      <c r="Z54" s="768"/>
      <c r="AA54" s="1168" t="s">
        <v>480</v>
      </c>
      <c r="AB54" s="1168"/>
      <c r="AC54" s="1168"/>
      <c r="AD54" s="768"/>
      <c r="AE54" s="768"/>
      <c r="AF54" s="768"/>
      <c r="AG54" s="768"/>
      <c r="AH54" s="768">
        <f t="shared" si="0"/>
        <v>0</v>
      </c>
      <c r="AI54" s="768"/>
      <c r="AJ54" s="768"/>
      <c r="AK54" s="768"/>
      <c r="AL54" s="768"/>
    </row>
    <row r="55" spans="2:38" s="411" customFormat="1" ht="18" customHeight="1">
      <c r="B55" s="769" t="s">
        <v>467</v>
      </c>
      <c r="C55" s="770"/>
      <c r="D55" s="770"/>
      <c r="E55" s="770"/>
      <c r="F55" s="770"/>
      <c r="G55" s="770"/>
      <c r="H55" s="770"/>
      <c r="I55" s="770"/>
      <c r="J55" s="770"/>
      <c r="K55" s="770"/>
      <c r="L55" s="771"/>
      <c r="M55" s="1164" t="s">
        <v>476</v>
      </c>
      <c r="N55" s="1165"/>
      <c r="O55" s="1165"/>
      <c r="P55" s="1165"/>
      <c r="Q55" s="1165"/>
      <c r="R55" s="1165"/>
      <c r="S55" s="1165"/>
      <c r="T55" s="1165"/>
      <c r="U55" s="1165"/>
      <c r="V55" s="1166"/>
      <c r="W55" s="751">
        <v>93750</v>
      </c>
      <c r="X55" s="752"/>
      <c r="Y55" s="752"/>
      <c r="Z55" s="753"/>
      <c r="AA55" s="747" t="s">
        <v>477</v>
      </c>
      <c r="AB55" s="747"/>
      <c r="AC55" s="747"/>
      <c r="AD55" s="751">
        <v>3</v>
      </c>
      <c r="AE55" s="752"/>
      <c r="AF55" s="752"/>
      <c r="AG55" s="753"/>
      <c r="AH55" s="751">
        <f t="shared" si="0"/>
        <v>281250</v>
      </c>
      <c r="AI55" s="752"/>
      <c r="AJ55" s="752"/>
      <c r="AK55" s="752"/>
      <c r="AL55" s="753"/>
    </row>
    <row r="56" spans="2:38" s="411" customFormat="1" ht="18" customHeight="1">
      <c r="B56" s="1158" t="s">
        <v>478</v>
      </c>
      <c r="C56" s="1158"/>
      <c r="D56" s="1158"/>
      <c r="E56" s="1158"/>
      <c r="F56" s="1158"/>
      <c r="G56" s="1158"/>
      <c r="H56" s="1158"/>
      <c r="I56" s="1158"/>
      <c r="J56" s="1158"/>
      <c r="K56" s="1158"/>
      <c r="L56" s="1158"/>
      <c r="M56" s="1170" t="s">
        <v>479</v>
      </c>
      <c r="N56" s="1171"/>
      <c r="O56" s="1171"/>
      <c r="P56" s="1171"/>
      <c r="Q56" s="1171"/>
      <c r="R56" s="1171"/>
      <c r="S56" s="1171"/>
      <c r="T56" s="1171"/>
      <c r="U56" s="1171"/>
      <c r="V56" s="1172"/>
      <c r="W56" s="1160"/>
      <c r="X56" s="1160"/>
      <c r="Y56" s="1160"/>
      <c r="Z56" s="1160"/>
      <c r="AA56" s="1161" t="s">
        <v>480</v>
      </c>
      <c r="AB56" s="1161"/>
      <c r="AC56" s="1161"/>
      <c r="AD56" s="1160"/>
      <c r="AE56" s="1160"/>
      <c r="AF56" s="1160"/>
      <c r="AG56" s="1160"/>
      <c r="AH56" s="1160">
        <f t="shared" si="0"/>
        <v>0</v>
      </c>
      <c r="AI56" s="1160"/>
      <c r="AJ56" s="1160"/>
      <c r="AK56" s="1160"/>
      <c r="AL56" s="1160"/>
    </row>
    <row r="57" spans="2:38" s="411" customFormat="1" ht="18" customHeight="1">
      <c r="B57" s="1158" t="s">
        <v>481</v>
      </c>
      <c r="C57" s="1158"/>
      <c r="D57" s="1158"/>
      <c r="E57" s="1158"/>
      <c r="F57" s="1158"/>
      <c r="G57" s="1158"/>
      <c r="H57" s="1158"/>
      <c r="I57" s="1158"/>
      <c r="J57" s="1158"/>
      <c r="K57" s="1158"/>
      <c r="L57" s="1158"/>
      <c r="M57" s="1159"/>
      <c r="N57" s="1159"/>
      <c r="O57" s="1159"/>
      <c r="P57" s="1159"/>
      <c r="Q57" s="1159"/>
      <c r="R57" s="1159"/>
      <c r="S57" s="1159"/>
      <c r="T57" s="1159"/>
      <c r="U57" s="1159"/>
      <c r="V57" s="1159"/>
      <c r="W57" s="1160"/>
      <c r="X57" s="1160"/>
      <c r="Y57" s="1160"/>
      <c r="Z57" s="1160"/>
      <c r="AA57" s="1161" t="s">
        <v>480</v>
      </c>
      <c r="AB57" s="1161"/>
      <c r="AC57" s="1161"/>
      <c r="AD57" s="1160"/>
      <c r="AE57" s="1160"/>
      <c r="AF57" s="1160"/>
      <c r="AG57" s="1160"/>
      <c r="AH57" s="1160">
        <f t="shared" si="0"/>
        <v>0</v>
      </c>
      <c r="AI57" s="1160"/>
      <c r="AJ57" s="1160"/>
      <c r="AK57" s="1160"/>
      <c r="AL57" s="1160"/>
    </row>
    <row r="58" spans="2:38" s="411" customFormat="1" ht="18" customHeight="1">
      <c r="B58" s="1158" t="s">
        <v>482</v>
      </c>
      <c r="C58" s="1158"/>
      <c r="D58" s="1158"/>
      <c r="E58" s="1158"/>
      <c r="F58" s="1158"/>
      <c r="G58" s="1158"/>
      <c r="H58" s="1158"/>
      <c r="I58" s="1158"/>
      <c r="J58" s="1158"/>
      <c r="K58" s="1158"/>
      <c r="L58" s="1158"/>
      <c r="M58" s="1170"/>
      <c r="N58" s="1171"/>
      <c r="O58" s="1171"/>
      <c r="P58" s="1171"/>
      <c r="Q58" s="1171"/>
      <c r="R58" s="1171"/>
      <c r="S58" s="1171"/>
      <c r="T58" s="1171"/>
      <c r="U58" s="1171"/>
      <c r="V58" s="1172"/>
      <c r="W58" s="1160">
        <v>12110</v>
      </c>
      <c r="X58" s="1160"/>
      <c r="Y58" s="1160"/>
      <c r="Z58" s="1160"/>
      <c r="AA58" s="1161" t="s">
        <v>480</v>
      </c>
      <c r="AB58" s="1161"/>
      <c r="AC58" s="1161"/>
      <c r="AD58" s="1160">
        <v>1</v>
      </c>
      <c r="AE58" s="1160"/>
      <c r="AF58" s="1160"/>
      <c r="AG58" s="1160"/>
      <c r="AH58" s="1160">
        <f t="shared" si="0"/>
        <v>12110</v>
      </c>
      <c r="AI58" s="1160"/>
      <c r="AJ58" s="1160"/>
      <c r="AK58" s="1160"/>
      <c r="AL58" s="1160"/>
    </row>
    <row r="59" spans="2:38" s="411" customFormat="1" ht="18" customHeight="1">
      <c r="B59" s="767" t="s">
        <v>483</v>
      </c>
      <c r="C59" s="767"/>
      <c r="D59" s="767"/>
      <c r="E59" s="767"/>
      <c r="F59" s="767"/>
      <c r="G59" s="767"/>
      <c r="H59" s="767"/>
      <c r="I59" s="767"/>
      <c r="J59" s="767"/>
      <c r="K59" s="767"/>
      <c r="L59" s="767"/>
      <c r="M59" s="1155"/>
      <c r="N59" s="1155"/>
      <c r="O59" s="1155"/>
      <c r="P59" s="1155"/>
      <c r="Q59" s="1155"/>
      <c r="R59" s="1155"/>
      <c r="S59" s="1155"/>
      <c r="T59" s="1155"/>
      <c r="U59" s="1155"/>
      <c r="V59" s="1155"/>
      <c r="W59" s="768"/>
      <c r="X59" s="768"/>
      <c r="Y59" s="768"/>
      <c r="Z59" s="768"/>
      <c r="AA59" s="1168" t="s">
        <v>480</v>
      </c>
      <c r="AB59" s="1168"/>
      <c r="AC59" s="1168"/>
      <c r="AD59" s="768"/>
      <c r="AE59" s="768"/>
      <c r="AF59" s="768"/>
      <c r="AG59" s="768"/>
      <c r="AH59" s="768">
        <f t="shared" si="0"/>
        <v>0</v>
      </c>
      <c r="AI59" s="768"/>
      <c r="AJ59" s="768"/>
      <c r="AK59" s="768"/>
      <c r="AL59" s="768"/>
    </row>
    <row r="60" spans="2:38" s="411" customFormat="1" ht="18" customHeight="1">
      <c r="B60" s="1145" t="s">
        <v>487</v>
      </c>
      <c r="C60" s="1146"/>
      <c r="D60" s="1146"/>
      <c r="E60" s="1146"/>
      <c r="F60" s="1146"/>
      <c r="G60" s="1146"/>
      <c r="H60" s="1146"/>
      <c r="I60" s="1146"/>
      <c r="J60" s="1146"/>
      <c r="K60" s="1146"/>
      <c r="L60" s="1147"/>
      <c r="M60" s="1139"/>
      <c r="N60" s="1140"/>
      <c r="O60" s="1140"/>
      <c r="P60" s="1140"/>
      <c r="Q60" s="1140"/>
      <c r="R60" s="1140"/>
      <c r="S60" s="1140"/>
      <c r="T60" s="1140"/>
      <c r="U60" s="1140"/>
      <c r="V60" s="1141"/>
      <c r="W60" s="1142">
        <v>7</v>
      </c>
      <c r="X60" s="1143"/>
      <c r="Y60" s="1143"/>
      <c r="Z60" s="1144"/>
      <c r="AA60" s="1136" t="s">
        <v>480</v>
      </c>
      <c r="AB60" s="1137"/>
      <c r="AC60" s="1138"/>
      <c r="AD60" s="1142">
        <v>360</v>
      </c>
      <c r="AE60" s="1143"/>
      <c r="AF60" s="1143"/>
      <c r="AG60" s="1144"/>
      <c r="AH60" s="1142">
        <f t="shared" si="0"/>
        <v>2520</v>
      </c>
      <c r="AI60" s="1143"/>
      <c r="AJ60" s="1143"/>
      <c r="AK60" s="1143"/>
      <c r="AL60" s="1144"/>
    </row>
    <row r="61" spans="2:38" s="411" customFormat="1" ht="27" customHeight="1">
      <c r="B61" s="1169" t="s">
        <v>488</v>
      </c>
      <c r="C61" s="770"/>
      <c r="D61" s="770"/>
      <c r="E61" s="770"/>
      <c r="F61" s="770"/>
      <c r="G61" s="770"/>
      <c r="H61" s="770"/>
      <c r="I61" s="770"/>
      <c r="J61" s="770"/>
      <c r="K61" s="770"/>
      <c r="L61" s="771"/>
      <c r="M61" s="1164" t="s">
        <v>489</v>
      </c>
      <c r="N61" s="1165"/>
      <c r="O61" s="1165"/>
      <c r="P61" s="1165"/>
      <c r="Q61" s="1165"/>
      <c r="R61" s="1165"/>
      <c r="S61" s="1165"/>
      <c r="T61" s="1165"/>
      <c r="U61" s="1165"/>
      <c r="V61" s="1166"/>
      <c r="W61" s="751">
        <v>20580</v>
      </c>
      <c r="X61" s="752"/>
      <c r="Y61" s="752"/>
      <c r="Z61" s="753"/>
      <c r="AA61" s="747" t="s">
        <v>477</v>
      </c>
      <c r="AB61" s="747"/>
      <c r="AC61" s="747"/>
      <c r="AD61" s="751">
        <v>4</v>
      </c>
      <c r="AE61" s="752"/>
      <c r="AF61" s="752"/>
      <c r="AG61" s="753"/>
      <c r="AH61" s="751">
        <f t="shared" si="0"/>
        <v>82320</v>
      </c>
      <c r="AI61" s="752"/>
      <c r="AJ61" s="752"/>
      <c r="AK61" s="752"/>
      <c r="AL61" s="753"/>
    </row>
    <row r="62" spans="2:38" s="411" customFormat="1" ht="18" customHeight="1">
      <c r="B62" s="1158" t="s">
        <v>478</v>
      </c>
      <c r="C62" s="1158"/>
      <c r="D62" s="1158"/>
      <c r="E62" s="1158"/>
      <c r="F62" s="1158"/>
      <c r="G62" s="1158"/>
      <c r="H62" s="1158"/>
      <c r="I62" s="1158"/>
      <c r="J62" s="1158"/>
      <c r="K62" s="1158"/>
      <c r="L62" s="1158"/>
      <c r="M62" s="1159"/>
      <c r="N62" s="1159"/>
      <c r="O62" s="1159"/>
      <c r="P62" s="1159"/>
      <c r="Q62" s="1159"/>
      <c r="R62" s="1159"/>
      <c r="S62" s="1159"/>
      <c r="T62" s="1159"/>
      <c r="U62" s="1159"/>
      <c r="V62" s="1159"/>
      <c r="W62" s="1160">
        <v>2510</v>
      </c>
      <c r="X62" s="1160"/>
      <c r="Y62" s="1160"/>
      <c r="Z62" s="1160"/>
      <c r="AA62" s="1161" t="s">
        <v>480</v>
      </c>
      <c r="AB62" s="1161"/>
      <c r="AC62" s="1161"/>
      <c r="AD62" s="1160">
        <v>20</v>
      </c>
      <c r="AE62" s="1160"/>
      <c r="AF62" s="1160"/>
      <c r="AG62" s="1160"/>
      <c r="AH62" s="1160">
        <f t="shared" si="0"/>
        <v>50200</v>
      </c>
      <c r="AI62" s="1160"/>
      <c r="AJ62" s="1160"/>
      <c r="AK62" s="1160"/>
      <c r="AL62" s="1160"/>
    </row>
    <row r="63" spans="2:38" s="411" customFormat="1" ht="18" customHeight="1">
      <c r="B63" s="1158" t="s">
        <v>481</v>
      </c>
      <c r="C63" s="1158"/>
      <c r="D63" s="1158"/>
      <c r="E63" s="1158"/>
      <c r="F63" s="1158"/>
      <c r="G63" s="1158"/>
      <c r="H63" s="1158"/>
      <c r="I63" s="1158"/>
      <c r="J63" s="1158"/>
      <c r="K63" s="1158"/>
      <c r="L63" s="1158"/>
      <c r="M63" s="1159"/>
      <c r="N63" s="1159"/>
      <c r="O63" s="1159"/>
      <c r="P63" s="1159"/>
      <c r="Q63" s="1159"/>
      <c r="R63" s="1159"/>
      <c r="S63" s="1159"/>
      <c r="T63" s="1159"/>
      <c r="U63" s="1159"/>
      <c r="V63" s="1159"/>
      <c r="W63" s="1160"/>
      <c r="X63" s="1160"/>
      <c r="Y63" s="1160"/>
      <c r="Z63" s="1160"/>
      <c r="AA63" s="1161" t="s">
        <v>480</v>
      </c>
      <c r="AB63" s="1161"/>
      <c r="AC63" s="1161"/>
      <c r="AD63" s="1160"/>
      <c r="AE63" s="1160"/>
      <c r="AF63" s="1160"/>
      <c r="AG63" s="1160"/>
      <c r="AH63" s="1160">
        <f t="shared" si="0"/>
        <v>0</v>
      </c>
      <c r="AI63" s="1160"/>
      <c r="AJ63" s="1160"/>
      <c r="AK63" s="1160"/>
      <c r="AL63" s="1160"/>
    </row>
    <row r="64" spans="2:38" s="411" customFormat="1" ht="18" customHeight="1">
      <c r="B64" s="1158" t="s">
        <v>482</v>
      </c>
      <c r="C64" s="1158"/>
      <c r="D64" s="1158"/>
      <c r="E64" s="1158"/>
      <c r="F64" s="1158"/>
      <c r="G64" s="1158"/>
      <c r="H64" s="1158"/>
      <c r="I64" s="1158"/>
      <c r="J64" s="1158"/>
      <c r="K64" s="1158"/>
      <c r="L64" s="1158"/>
      <c r="M64" s="1159"/>
      <c r="N64" s="1159"/>
      <c r="O64" s="1159"/>
      <c r="P64" s="1159"/>
      <c r="Q64" s="1159"/>
      <c r="R64" s="1159"/>
      <c r="S64" s="1159"/>
      <c r="T64" s="1159"/>
      <c r="U64" s="1159"/>
      <c r="V64" s="1159"/>
      <c r="W64" s="1160"/>
      <c r="X64" s="1160"/>
      <c r="Y64" s="1160"/>
      <c r="Z64" s="1160"/>
      <c r="AA64" s="1161" t="s">
        <v>480</v>
      </c>
      <c r="AB64" s="1161"/>
      <c r="AC64" s="1161"/>
      <c r="AD64" s="1160"/>
      <c r="AE64" s="1160"/>
      <c r="AF64" s="1160"/>
      <c r="AG64" s="1160"/>
      <c r="AH64" s="1160">
        <f t="shared" si="0"/>
        <v>0</v>
      </c>
      <c r="AI64" s="1160"/>
      <c r="AJ64" s="1160"/>
      <c r="AK64" s="1160"/>
      <c r="AL64" s="1160"/>
    </row>
    <row r="65" spans="2:38" s="411" customFormat="1" ht="18" customHeight="1">
      <c r="B65" s="767" t="s">
        <v>483</v>
      </c>
      <c r="C65" s="767"/>
      <c r="D65" s="767"/>
      <c r="E65" s="767"/>
      <c r="F65" s="767"/>
      <c r="G65" s="767"/>
      <c r="H65" s="767"/>
      <c r="I65" s="767"/>
      <c r="J65" s="767"/>
      <c r="K65" s="767"/>
      <c r="L65" s="767"/>
      <c r="M65" s="1155"/>
      <c r="N65" s="1155"/>
      <c r="O65" s="1155"/>
      <c r="P65" s="1155"/>
      <c r="Q65" s="1155"/>
      <c r="R65" s="1155"/>
      <c r="S65" s="1155"/>
      <c r="T65" s="1155"/>
      <c r="U65" s="1155"/>
      <c r="V65" s="1155"/>
      <c r="W65" s="768"/>
      <c r="X65" s="768"/>
      <c r="Y65" s="768"/>
      <c r="Z65" s="768"/>
      <c r="AA65" s="1168" t="s">
        <v>480</v>
      </c>
      <c r="AB65" s="1168"/>
      <c r="AC65" s="1168"/>
      <c r="AD65" s="768"/>
      <c r="AE65" s="768"/>
      <c r="AF65" s="768"/>
      <c r="AG65" s="768"/>
      <c r="AH65" s="768">
        <f t="shared" si="0"/>
        <v>0</v>
      </c>
      <c r="AI65" s="768"/>
      <c r="AJ65" s="768"/>
      <c r="AK65" s="768"/>
      <c r="AL65" s="768"/>
    </row>
    <row r="66" spans="2:38" s="411" customFormat="1" ht="27" customHeight="1">
      <c r="B66" s="1169" t="s">
        <v>490</v>
      </c>
      <c r="C66" s="770"/>
      <c r="D66" s="770"/>
      <c r="E66" s="770"/>
      <c r="F66" s="770"/>
      <c r="G66" s="770"/>
      <c r="H66" s="770"/>
      <c r="I66" s="770"/>
      <c r="J66" s="770"/>
      <c r="K66" s="770"/>
      <c r="L66" s="771"/>
      <c r="M66" s="1164" t="s">
        <v>489</v>
      </c>
      <c r="N66" s="1165"/>
      <c r="O66" s="1165"/>
      <c r="P66" s="1165"/>
      <c r="Q66" s="1165"/>
      <c r="R66" s="1165"/>
      <c r="S66" s="1165"/>
      <c r="T66" s="1165"/>
      <c r="U66" s="1165"/>
      <c r="V66" s="1166"/>
      <c r="W66" s="751">
        <v>22440</v>
      </c>
      <c r="X66" s="752"/>
      <c r="Y66" s="752"/>
      <c r="Z66" s="753"/>
      <c r="AA66" s="747" t="s">
        <v>477</v>
      </c>
      <c r="AB66" s="747"/>
      <c r="AC66" s="747"/>
      <c r="AD66" s="751">
        <v>2</v>
      </c>
      <c r="AE66" s="752"/>
      <c r="AF66" s="752"/>
      <c r="AG66" s="753"/>
      <c r="AH66" s="751">
        <f t="shared" si="0"/>
        <v>44880</v>
      </c>
      <c r="AI66" s="752"/>
      <c r="AJ66" s="752"/>
      <c r="AK66" s="752"/>
      <c r="AL66" s="753"/>
    </row>
    <row r="67" spans="2:38" s="411" customFormat="1" ht="18" customHeight="1">
      <c r="B67" s="1158" t="s">
        <v>478</v>
      </c>
      <c r="C67" s="1158"/>
      <c r="D67" s="1158"/>
      <c r="E67" s="1158"/>
      <c r="F67" s="1158"/>
      <c r="G67" s="1158"/>
      <c r="H67" s="1158"/>
      <c r="I67" s="1158"/>
      <c r="J67" s="1158"/>
      <c r="K67" s="1158"/>
      <c r="L67" s="1158"/>
      <c r="M67" s="1159"/>
      <c r="N67" s="1159"/>
      <c r="O67" s="1159"/>
      <c r="P67" s="1159"/>
      <c r="Q67" s="1159"/>
      <c r="R67" s="1159"/>
      <c r="S67" s="1159"/>
      <c r="T67" s="1159"/>
      <c r="U67" s="1159"/>
      <c r="V67" s="1159"/>
      <c r="W67" s="1160">
        <v>2510</v>
      </c>
      <c r="X67" s="1160"/>
      <c r="Y67" s="1160"/>
      <c r="Z67" s="1160"/>
      <c r="AA67" s="1161" t="s">
        <v>480</v>
      </c>
      <c r="AB67" s="1161"/>
      <c r="AC67" s="1161"/>
      <c r="AD67" s="1160">
        <v>5</v>
      </c>
      <c r="AE67" s="1160"/>
      <c r="AF67" s="1160"/>
      <c r="AG67" s="1160"/>
      <c r="AH67" s="1160">
        <f t="shared" si="0"/>
        <v>12550</v>
      </c>
      <c r="AI67" s="1160"/>
      <c r="AJ67" s="1160"/>
      <c r="AK67" s="1160"/>
      <c r="AL67" s="1160"/>
    </row>
    <row r="68" spans="2:38" s="411" customFormat="1" ht="18" customHeight="1">
      <c r="B68" s="1158" t="s">
        <v>481</v>
      </c>
      <c r="C68" s="1158"/>
      <c r="D68" s="1158"/>
      <c r="E68" s="1158"/>
      <c r="F68" s="1158"/>
      <c r="G68" s="1158"/>
      <c r="H68" s="1158"/>
      <c r="I68" s="1158"/>
      <c r="J68" s="1158"/>
      <c r="K68" s="1158"/>
      <c r="L68" s="1158"/>
      <c r="M68" s="1159"/>
      <c r="N68" s="1159"/>
      <c r="O68" s="1159"/>
      <c r="P68" s="1159"/>
      <c r="Q68" s="1159"/>
      <c r="R68" s="1159"/>
      <c r="S68" s="1159"/>
      <c r="T68" s="1159"/>
      <c r="U68" s="1159"/>
      <c r="V68" s="1159"/>
      <c r="W68" s="1160"/>
      <c r="X68" s="1160"/>
      <c r="Y68" s="1160"/>
      <c r="Z68" s="1160"/>
      <c r="AA68" s="1161" t="s">
        <v>480</v>
      </c>
      <c r="AB68" s="1161"/>
      <c r="AC68" s="1161"/>
      <c r="AD68" s="1160"/>
      <c r="AE68" s="1160"/>
      <c r="AF68" s="1160"/>
      <c r="AG68" s="1160"/>
      <c r="AH68" s="1160">
        <f t="shared" si="0"/>
        <v>0</v>
      </c>
      <c r="AI68" s="1160"/>
      <c r="AJ68" s="1160"/>
      <c r="AK68" s="1160"/>
      <c r="AL68" s="1160"/>
    </row>
    <row r="69" spans="2:38" s="411" customFormat="1" ht="18" customHeight="1">
      <c r="B69" s="1158" t="s">
        <v>482</v>
      </c>
      <c r="C69" s="1158"/>
      <c r="D69" s="1158"/>
      <c r="E69" s="1158"/>
      <c r="F69" s="1158"/>
      <c r="G69" s="1158"/>
      <c r="H69" s="1158"/>
      <c r="I69" s="1158"/>
      <c r="J69" s="1158"/>
      <c r="K69" s="1158"/>
      <c r="L69" s="1158"/>
      <c r="M69" s="1159"/>
      <c r="N69" s="1159"/>
      <c r="O69" s="1159"/>
      <c r="P69" s="1159"/>
      <c r="Q69" s="1159"/>
      <c r="R69" s="1159"/>
      <c r="S69" s="1159"/>
      <c r="T69" s="1159"/>
      <c r="U69" s="1159"/>
      <c r="V69" s="1159"/>
      <c r="W69" s="1160">
        <v>2700</v>
      </c>
      <c r="X69" s="1160"/>
      <c r="Y69" s="1160"/>
      <c r="Z69" s="1160"/>
      <c r="AA69" s="1161" t="s">
        <v>480</v>
      </c>
      <c r="AB69" s="1161"/>
      <c r="AC69" s="1161"/>
      <c r="AD69" s="1160">
        <v>5</v>
      </c>
      <c r="AE69" s="1160"/>
      <c r="AF69" s="1160"/>
      <c r="AG69" s="1160"/>
      <c r="AH69" s="1160">
        <f t="shared" si="0"/>
        <v>13500</v>
      </c>
      <c r="AI69" s="1160"/>
      <c r="AJ69" s="1160"/>
      <c r="AK69" s="1160"/>
      <c r="AL69" s="1160"/>
    </row>
    <row r="70" spans="2:38" s="411" customFormat="1" ht="18" customHeight="1">
      <c r="B70" s="767" t="s">
        <v>483</v>
      </c>
      <c r="C70" s="767"/>
      <c r="D70" s="767"/>
      <c r="E70" s="767"/>
      <c r="F70" s="767"/>
      <c r="G70" s="767"/>
      <c r="H70" s="767"/>
      <c r="I70" s="767"/>
      <c r="J70" s="767"/>
      <c r="K70" s="767"/>
      <c r="L70" s="767"/>
      <c r="M70" s="1155"/>
      <c r="N70" s="1155"/>
      <c r="O70" s="1155"/>
      <c r="P70" s="1155"/>
      <c r="Q70" s="1155"/>
      <c r="R70" s="1155"/>
      <c r="S70" s="1155"/>
      <c r="T70" s="1155"/>
      <c r="U70" s="1155"/>
      <c r="V70" s="1155"/>
      <c r="W70" s="768"/>
      <c r="X70" s="768"/>
      <c r="Y70" s="768"/>
      <c r="Z70" s="768"/>
      <c r="AA70" s="1168" t="s">
        <v>480</v>
      </c>
      <c r="AB70" s="1168"/>
      <c r="AC70" s="1168"/>
      <c r="AD70" s="768"/>
      <c r="AE70" s="768"/>
      <c r="AF70" s="768"/>
      <c r="AG70" s="768"/>
      <c r="AH70" s="768">
        <f t="shared" ref="AH70:AH113" si="1">W70*AD70</f>
        <v>0</v>
      </c>
      <c r="AI70" s="768"/>
      <c r="AJ70" s="768"/>
      <c r="AK70" s="768"/>
      <c r="AL70" s="768"/>
    </row>
    <row r="71" spans="2:38" s="411" customFormat="1" ht="27" customHeight="1">
      <c r="B71" s="1169" t="s">
        <v>491</v>
      </c>
      <c r="C71" s="770"/>
      <c r="D71" s="770"/>
      <c r="E71" s="770"/>
      <c r="F71" s="770"/>
      <c r="G71" s="770"/>
      <c r="H71" s="770"/>
      <c r="I71" s="770"/>
      <c r="J71" s="770"/>
      <c r="K71" s="770"/>
      <c r="L71" s="771"/>
      <c r="M71" s="1164" t="s">
        <v>489</v>
      </c>
      <c r="N71" s="1165"/>
      <c r="O71" s="1165"/>
      <c r="P71" s="1165"/>
      <c r="Q71" s="1165"/>
      <c r="R71" s="1165"/>
      <c r="S71" s="1165"/>
      <c r="T71" s="1165"/>
      <c r="U71" s="1165"/>
      <c r="V71" s="1166"/>
      <c r="W71" s="751">
        <v>23970</v>
      </c>
      <c r="X71" s="752"/>
      <c r="Y71" s="752"/>
      <c r="Z71" s="753"/>
      <c r="AA71" s="747" t="s">
        <v>477</v>
      </c>
      <c r="AB71" s="747"/>
      <c r="AC71" s="747"/>
      <c r="AD71" s="751">
        <v>1</v>
      </c>
      <c r="AE71" s="752"/>
      <c r="AF71" s="752"/>
      <c r="AG71" s="753"/>
      <c r="AH71" s="751">
        <f t="shared" si="1"/>
        <v>23970</v>
      </c>
      <c r="AI71" s="752"/>
      <c r="AJ71" s="752"/>
      <c r="AK71" s="752"/>
      <c r="AL71" s="753"/>
    </row>
    <row r="72" spans="2:38" s="411" customFormat="1" ht="18" customHeight="1">
      <c r="B72" s="1158" t="s">
        <v>478</v>
      </c>
      <c r="C72" s="1158"/>
      <c r="D72" s="1158"/>
      <c r="E72" s="1158"/>
      <c r="F72" s="1158"/>
      <c r="G72" s="1158"/>
      <c r="H72" s="1158"/>
      <c r="I72" s="1158"/>
      <c r="J72" s="1158"/>
      <c r="K72" s="1158"/>
      <c r="L72" s="1158"/>
      <c r="M72" s="1159"/>
      <c r="N72" s="1159"/>
      <c r="O72" s="1159"/>
      <c r="P72" s="1159"/>
      <c r="Q72" s="1159"/>
      <c r="R72" s="1159"/>
      <c r="S72" s="1159"/>
      <c r="T72" s="1159"/>
      <c r="U72" s="1159"/>
      <c r="V72" s="1159"/>
      <c r="W72" s="1160"/>
      <c r="X72" s="1160"/>
      <c r="Y72" s="1160"/>
      <c r="Z72" s="1160"/>
      <c r="AA72" s="1161" t="s">
        <v>480</v>
      </c>
      <c r="AB72" s="1161"/>
      <c r="AC72" s="1161"/>
      <c r="AD72" s="1160"/>
      <c r="AE72" s="1160"/>
      <c r="AF72" s="1160"/>
      <c r="AG72" s="1160"/>
      <c r="AH72" s="1160">
        <f t="shared" si="1"/>
        <v>0</v>
      </c>
      <c r="AI72" s="1160"/>
      <c r="AJ72" s="1160"/>
      <c r="AK72" s="1160"/>
      <c r="AL72" s="1160"/>
    </row>
    <row r="73" spans="2:38" s="411" customFormat="1" ht="18" customHeight="1">
      <c r="B73" s="1158" t="s">
        <v>481</v>
      </c>
      <c r="C73" s="1158"/>
      <c r="D73" s="1158"/>
      <c r="E73" s="1158"/>
      <c r="F73" s="1158"/>
      <c r="G73" s="1158"/>
      <c r="H73" s="1158"/>
      <c r="I73" s="1158"/>
      <c r="J73" s="1158"/>
      <c r="K73" s="1158"/>
      <c r="L73" s="1158"/>
      <c r="M73" s="1159"/>
      <c r="N73" s="1159"/>
      <c r="O73" s="1159"/>
      <c r="P73" s="1159"/>
      <c r="Q73" s="1159"/>
      <c r="R73" s="1159"/>
      <c r="S73" s="1159"/>
      <c r="T73" s="1159"/>
      <c r="U73" s="1159"/>
      <c r="V73" s="1159"/>
      <c r="W73" s="1160"/>
      <c r="X73" s="1160"/>
      <c r="Y73" s="1160"/>
      <c r="Z73" s="1160"/>
      <c r="AA73" s="1161" t="s">
        <v>480</v>
      </c>
      <c r="AB73" s="1161"/>
      <c r="AC73" s="1161"/>
      <c r="AD73" s="1160"/>
      <c r="AE73" s="1160"/>
      <c r="AF73" s="1160"/>
      <c r="AG73" s="1160"/>
      <c r="AH73" s="1160">
        <f t="shared" si="1"/>
        <v>0</v>
      </c>
      <c r="AI73" s="1160"/>
      <c r="AJ73" s="1160"/>
      <c r="AK73" s="1160"/>
      <c r="AL73" s="1160"/>
    </row>
    <row r="74" spans="2:38" s="411" customFormat="1" ht="18" customHeight="1">
      <c r="B74" s="1158" t="s">
        <v>482</v>
      </c>
      <c r="C74" s="1158"/>
      <c r="D74" s="1158"/>
      <c r="E74" s="1158"/>
      <c r="F74" s="1158"/>
      <c r="G74" s="1158"/>
      <c r="H74" s="1158"/>
      <c r="I74" s="1158"/>
      <c r="J74" s="1158"/>
      <c r="K74" s="1158"/>
      <c r="L74" s="1158"/>
      <c r="M74" s="1159"/>
      <c r="N74" s="1159"/>
      <c r="O74" s="1159"/>
      <c r="P74" s="1159"/>
      <c r="Q74" s="1159"/>
      <c r="R74" s="1159"/>
      <c r="S74" s="1159"/>
      <c r="T74" s="1159"/>
      <c r="U74" s="1159"/>
      <c r="V74" s="1159"/>
      <c r="W74" s="1160">
        <v>2700</v>
      </c>
      <c r="X74" s="1160"/>
      <c r="Y74" s="1160"/>
      <c r="Z74" s="1160"/>
      <c r="AA74" s="1161" t="s">
        <v>480</v>
      </c>
      <c r="AB74" s="1161"/>
      <c r="AC74" s="1161"/>
      <c r="AD74" s="1160">
        <v>5</v>
      </c>
      <c r="AE74" s="1160"/>
      <c r="AF74" s="1160"/>
      <c r="AG74" s="1160"/>
      <c r="AH74" s="1160">
        <f t="shared" si="1"/>
        <v>13500</v>
      </c>
      <c r="AI74" s="1160"/>
      <c r="AJ74" s="1160"/>
      <c r="AK74" s="1160"/>
      <c r="AL74" s="1160"/>
    </row>
    <row r="75" spans="2:38" s="411" customFormat="1" ht="18" customHeight="1">
      <c r="B75" s="767" t="s">
        <v>483</v>
      </c>
      <c r="C75" s="767"/>
      <c r="D75" s="767"/>
      <c r="E75" s="767"/>
      <c r="F75" s="767"/>
      <c r="G75" s="767"/>
      <c r="H75" s="767"/>
      <c r="I75" s="767"/>
      <c r="J75" s="767"/>
      <c r="K75" s="767"/>
      <c r="L75" s="767"/>
      <c r="M75" s="1155"/>
      <c r="N75" s="1155"/>
      <c r="O75" s="1155"/>
      <c r="P75" s="1155"/>
      <c r="Q75" s="1155"/>
      <c r="R75" s="1155"/>
      <c r="S75" s="1155"/>
      <c r="T75" s="1155"/>
      <c r="U75" s="1155"/>
      <c r="V75" s="1155"/>
      <c r="W75" s="768"/>
      <c r="X75" s="768"/>
      <c r="Y75" s="768"/>
      <c r="Z75" s="768"/>
      <c r="AA75" s="1168" t="s">
        <v>480</v>
      </c>
      <c r="AB75" s="1168"/>
      <c r="AC75" s="1168"/>
      <c r="AD75" s="768"/>
      <c r="AE75" s="768"/>
      <c r="AF75" s="768"/>
      <c r="AG75" s="768"/>
      <c r="AH75" s="768">
        <f t="shared" si="1"/>
        <v>0</v>
      </c>
      <c r="AI75" s="768"/>
      <c r="AJ75" s="768"/>
      <c r="AK75" s="768"/>
      <c r="AL75" s="768"/>
    </row>
    <row r="76" spans="2:38" s="411" customFormat="1" ht="27" customHeight="1">
      <c r="B76" s="1169" t="s">
        <v>492</v>
      </c>
      <c r="C76" s="770"/>
      <c r="D76" s="770"/>
      <c r="E76" s="770"/>
      <c r="F76" s="770"/>
      <c r="G76" s="770"/>
      <c r="H76" s="770"/>
      <c r="I76" s="770"/>
      <c r="J76" s="770"/>
      <c r="K76" s="770"/>
      <c r="L76" s="771"/>
      <c r="M76" s="1164" t="s">
        <v>489</v>
      </c>
      <c r="N76" s="1165"/>
      <c r="O76" s="1165"/>
      <c r="P76" s="1165"/>
      <c r="Q76" s="1165"/>
      <c r="R76" s="1165"/>
      <c r="S76" s="1165"/>
      <c r="T76" s="1165"/>
      <c r="U76" s="1165"/>
      <c r="V76" s="1166"/>
      <c r="W76" s="751">
        <v>22120</v>
      </c>
      <c r="X76" s="752"/>
      <c r="Y76" s="752"/>
      <c r="Z76" s="753"/>
      <c r="AA76" s="747" t="s">
        <v>477</v>
      </c>
      <c r="AB76" s="747"/>
      <c r="AC76" s="747"/>
      <c r="AD76" s="751">
        <v>2</v>
      </c>
      <c r="AE76" s="752"/>
      <c r="AF76" s="752"/>
      <c r="AG76" s="753"/>
      <c r="AH76" s="751">
        <f t="shared" si="1"/>
        <v>44240</v>
      </c>
      <c r="AI76" s="752"/>
      <c r="AJ76" s="752"/>
      <c r="AK76" s="752"/>
      <c r="AL76" s="753"/>
    </row>
    <row r="77" spans="2:38" s="411" customFormat="1" ht="18" customHeight="1">
      <c r="B77" s="1158" t="s">
        <v>478</v>
      </c>
      <c r="C77" s="1158"/>
      <c r="D77" s="1158"/>
      <c r="E77" s="1158"/>
      <c r="F77" s="1158"/>
      <c r="G77" s="1158"/>
      <c r="H77" s="1158"/>
      <c r="I77" s="1158"/>
      <c r="J77" s="1158"/>
      <c r="K77" s="1158"/>
      <c r="L77" s="1158"/>
      <c r="M77" s="1159"/>
      <c r="N77" s="1159"/>
      <c r="O77" s="1159"/>
      <c r="P77" s="1159"/>
      <c r="Q77" s="1159"/>
      <c r="R77" s="1159"/>
      <c r="S77" s="1159"/>
      <c r="T77" s="1159"/>
      <c r="U77" s="1159"/>
      <c r="V77" s="1159"/>
      <c r="W77" s="1160">
        <v>2700</v>
      </c>
      <c r="X77" s="1160"/>
      <c r="Y77" s="1160"/>
      <c r="Z77" s="1160"/>
      <c r="AA77" s="1161" t="s">
        <v>480</v>
      </c>
      <c r="AB77" s="1161"/>
      <c r="AC77" s="1161"/>
      <c r="AD77" s="1160">
        <v>5</v>
      </c>
      <c r="AE77" s="1160"/>
      <c r="AF77" s="1160"/>
      <c r="AG77" s="1160"/>
      <c r="AH77" s="1160">
        <f t="shared" si="1"/>
        <v>13500</v>
      </c>
      <c r="AI77" s="1160"/>
      <c r="AJ77" s="1160"/>
      <c r="AK77" s="1160"/>
      <c r="AL77" s="1160"/>
    </row>
    <row r="78" spans="2:38" s="411" customFormat="1" ht="18" customHeight="1">
      <c r="B78" s="1158" t="s">
        <v>481</v>
      </c>
      <c r="C78" s="1158"/>
      <c r="D78" s="1158"/>
      <c r="E78" s="1158"/>
      <c r="F78" s="1158"/>
      <c r="G78" s="1158"/>
      <c r="H78" s="1158"/>
      <c r="I78" s="1158"/>
      <c r="J78" s="1158"/>
      <c r="K78" s="1158"/>
      <c r="L78" s="1158"/>
      <c r="M78" s="1159"/>
      <c r="N78" s="1159"/>
      <c r="O78" s="1159"/>
      <c r="P78" s="1159"/>
      <c r="Q78" s="1159"/>
      <c r="R78" s="1159"/>
      <c r="S78" s="1159"/>
      <c r="T78" s="1159"/>
      <c r="U78" s="1159"/>
      <c r="V78" s="1159"/>
      <c r="W78" s="1160"/>
      <c r="X78" s="1160"/>
      <c r="Y78" s="1160"/>
      <c r="Z78" s="1160"/>
      <c r="AA78" s="1161" t="s">
        <v>480</v>
      </c>
      <c r="AB78" s="1161"/>
      <c r="AC78" s="1161"/>
      <c r="AD78" s="1160"/>
      <c r="AE78" s="1160"/>
      <c r="AF78" s="1160"/>
      <c r="AG78" s="1160"/>
      <c r="AH78" s="1160">
        <f t="shared" si="1"/>
        <v>0</v>
      </c>
      <c r="AI78" s="1160"/>
      <c r="AJ78" s="1160"/>
      <c r="AK78" s="1160"/>
      <c r="AL78" s="1160"/>
    </row>
    <row r="79" spans="2:38" s="411" customFormat="1" ht="18" customHeight="1">
      <c r="B79" s="1158" t="s">
        <v>482</v>
      </c>
      <c r="C79" s="1158"/>
      <c r="D79" s="1158"/>
      <c r="E79" s="1158"/>
      <c r="F79" s="1158"/>
      <c r="G79" s="1158"/>
      <c r="H79" s="1158"/>
      <c r="I79" s="1158"/>
      <c r="J79" s="1158"/>
      <c r="K79" s="1158"/>
      <c r="L79" s="1158"/>
      <c r="M79" s="1159"/>
      <c r="N79" s="1159"/>
      <c r="O79" s="1159"/>
      <c r="P79" s="1159"/>
      <c r="Q79" s="1159"/>
      <c r="R79" s="1159"/>
      <c r="S79" s="1159"/>
      <c r="T79" s="1159"/>
      <c r="U79" s="1159"/>
      <c r="V79" s="1159"/>
      <c r="W79" s="1160">
        <v>2510</v>
      </c>
      <c r="X79" s="1160"/>
      <c r="Y79" s="1160"/>
      <c r="Z79" s="1160"/>
      <c r="AA79" s="1161" t="s">
        <v>480</v>
      </c>
      <c r="AB79" s="1161"/>
      <c r="AC79" s="1161"/>
      <c r="AD79" s="1160">
        <v>5</v>
      </c>
      <c r="AE79" s="1160"/>
      <c r="AF79" s="1160"/>
      <c r="AG79" s="1160"/>
      <c r="AH79" s="1160">
        <f t="shared" si="1"/>
        <v>12550</v>
      </c>
      <c r="AI79" s="1160"/>
      <c r="AJ79" s="1160"/>
      <c r="AK79" s="1160"/>
      <c r="AL79" s="1160"/>
    </row>
    <row r="80" spans="2:38" s="411" customFormat="1" ht="18" customHeight="1">
      <c r="B80" s="767" t="s">
        <v>483</v>
      </c>
      <c r="C80" s="767"/>
      <c r="D80" s="767"/>
      <c r="E80" s="767"/>
      <c r="F80" s="767"/>
      <c r="G80" s="767"/>
      <c r="H80" s="767"/>
      <c r="I80" s="767"/>
      <c r="J80" s="767"/>
      <c r="K80" s="767"/>
      <c r="L80" s="767"/>
      <c r="M80" s="1155"/>
      <c r="N80" s="1155"/>
      <c r="O80" s="1155"/>
      <c r="P80" s="1155"/>
      <c r="Q80" s="1155"/>
      <c r="R80" s="1155"/>
      <c r="S80" s="1155"/>
      <c r="T80" s="1155"/>
      <c r="U80" s="1155"/>
      <c r="V80" s="1155"/>
      <c r="W80" s="768"/>
      <c r="X80" s="768"/>
      <c r="Y80" s="768"/>
      <c r="Z80" s="768"/>
      <c r="AA80" s="1168" t="s">
        <v>480</v>
      </c>
      <c r="AB80" s="1168"/>
      <c r="AC80" s="1168"/>
      <c r="AD80" s="768"/>
      <c r="AE80" s="768"/>
      <c r="AF80" s="768"/>
      <c r="AG80" s="768"/>
      <c r="AH80" s="768">
        <f t="shared" si="1"/>
        <v>0</v>
      </c>
      <c r="AI80" s="768"/>
      <c r="AJ80" s="768"/>
      <c r="AK80" s="768"/>
      <c r="AL80" s="768"/>
    </row>
    <row r="81" spans="2:38" s="411" customFormat="1" ht="27" customHeight="1">
      <c r="B81" s="1169" t="s">
        <v>493</v>
      </c>
      <c r="C81" s="770"/>
      <c r="D81" s="770"/>
      <c r="E81" s="770"/>
      <c r="F81" s="770"/>
      <c r="G81" s="770"/>
      <c r="H81" s="770"/>
      <c r="I81" s="770"/>
      <c r="J81" s="770"/>
      <c r="K81" s="770"/>
      <c r="L81" s="771"/>
      <c r="M81" s="1164" t="s">
        <v>494</v>
      </c>
      <c r="N81" s="1165"/>
      <c r="O81" s="1165"/>
      <c r="P81" s="1165"/>
      <c r="Q81" s="1165"/>
      <c r="R81" s="1165"/>
      <c r="S81" s="1165"/>
      <c r="T81" s="1165"/>
      <c r="U81" s="1165"/>
      <c r="V81" s="1166"/>
      <c r="W81" s="751">
        <v>38110</v>
      </c>
      <c r="X81" s="752"/>
      <c r="Y81" s="752"/>
      <c r="Z81" s="753"/>
      <c r="AA81" s="747" t="s">
        <v>477</v>
      </c>
      <c r="AB81" s="747"/>
      <c r="AC81" s="747"/>
      <c r="AD81" s="751">
        <v>2</v>
      </c>
      <c r="AE81" s="752"/>
      <c r="AF81" s="752"/>
      <c r="AG81" s="753"/>
      <c r="AH81" s="751">
        <f t="shared" si="1"/>
        <v>76220</v>
      </c>
      <c r="AI81" s="752"/>
      <c r="AJ81" s="752"/>
      <c r="AK81" s="752"/>
      <c r="AL81" s="753"/>
    </row>
    <row r="82" spans="2:38" s="411" customFormat="1" ht="18" customHeight="1">
      <c r="B82" s="1158" t="s">
        <v>478</v>
      </c>
      <c r="C82" s="1158"/>
      <c r="D82" s="1158"/>
      <c r="E82" s="1158"/>
      <c r="F82" s="1158"/>
      <c r="G82" s="1158"/>
      <c r="H82" s="1158"/>
      <c r="I82" s="1158"/>
      <c r="J82" s="1158"/>
      <c r="K82" s="1158"/>
      <c r="L82" s="1158"/>
      <c r="M82" s="1159"/>
      <c r="N82" s="1159"/>
      <c r="O82" s="1159"/>
      <c r="P82" s="1159"/>
      <c r="Q82" s="1159"/>
      <c r="R82" s="1159"/>
      <c r="S82" s="1159"/>
      <c r="T82" s="1159"/>
      <c r="U82" s="1159"/>
      <c r="V82" s="1159"/>
      <c r="W82" s="1160">
        <v>2510</v>
      </c>
      <c r="X82" s="1160"/>
      <c r="Y82" s="1160"/>
      <c r="Z82" s="1160"/>
      <c r="AA82" s="1161" t="s">
        <v>480</v>
      </c>
      <c r="AB82" s="1161"/>
      <c r="AC82" s="1161"/>
      <c r="AD82" s="1160">
        <v>10</v>
      </c>
      <c r="AE82" s="1160"/>
      <c r="AF82" s="1160"/>
      <c r="AG82" s="1160"/>
      <c r="AH82" s="1160">
        <f t="shared" si="1"/>
        <v>25100</v>
      </c>
      <c r="AI82" s="1160"/>
      <c r="AJ82" s="1160"/>
      <c r="AK82" s="1160"/>
      <c r="AL82" s="1160"/>
    </row>
    <row r="83" spans="2:38" s="411" customFormat="1" ht="18" customHeight="1">
      <c r="B83" s="1158" t="s">
        <v>481</v>
      </c>
      <c r="C83" s="1158"/>
      <c r="D83" s="1158"/>
      <c r="E83" s="1158"/>
      <c r="F83" s="1158"/>
      <c r="G83" s="1158"/>
      <c r="H83" s="1158"/>
      <c r="I83" s="1158"/>
      <c r="J83" s="1158"/>
      <c r="K83" s="1158"/>
      <c r="L83" s="1158"/>
      <c r="M83" s="1159"/>
      <c r="N83" s="1159"/>
      <c r="O83" s="1159"/>
      <c r="P83" s="1159"/>
      <c r="Q83" s="1159"/>
      <c r="R83" s="1159"/>
      <c r="S83" s="1159"/>
      <c r="T83" s="1159"/>
      <c r="U83" s="1159"/>
      <c r="V83" s="1159"/>
      <c r="W83" s="1160"/>
      <c r="X83" s="1160"/>
      <c r="Y83" s="1160"/>
      <c r="Z83" s="1160"/>
      <c r="AA83" s="1161" t="s">
        <v>480</v>
      </c>
      <c r="AB83" s="1161"/>
      <c r="AC83" s="1161"/>
      <c r="AD83" s="1160"/>
      <c r="AE83" s="1160"/>
      <c r="AF83" s="1160"/>
      <c r="AG83" s="1160"/>
      <c r="AH83" s="1160">
        <f t="shared" si="1"/>
        <v>0</v>
      </c>
      <c r="AI83" s="1160"/>
      <c r="AJ83" s="1160"/>
      <c r="AK83" s="1160"/>
      <c r="AL83" s="1160"/>
    </row>
    <row r="84" spans="2:38" s="411" customFormat="1" ht="18" customHeight="1">
      <c r="B84" s="1158" t="s">
        <v>482</v>
      </c>
      <c r="C84" s="1158"/>
      <c r="D84" s="1158"/>
      <c r="E84" s="1158"/>
      <c r="F84" s="1158"/>
      <c r="G84" s="1158"/>
      <c r="H84" s="1158"/>
      <c r="I84" s="1158"/>
      <c r="J84" s="1158"/>
      <c r="K84" s="1158"/>
      <c r="L84" s="1158"/>
      <c r="M84" s="1159"/>
      <c r="N84" s="1159"/>
      <c r="O84" s="1159"/>
      <c r="P84" s="1159"/>
      <c r="Q84" s="1159"/>
      <c r="R84" s="1159"/>
      <c r="S84" s="1159"/>
      <c r="T84" s="1159"/>
      <c r="U84" s="1159"/>
      <c r="V84" s="1159"/>
      <c r="W84" s="1160"/>
      <c r="X84" s="1160"/>
      <c r="Y84" s="1160"/>
      <c r="Z84" s="1160"/>
      <c r="AA84" s="1161" t="s">
        <v>480</v>
      </c>
      <c r="AB84" s="1161"/>
      <c r="AC84" s="1161"/>
      <c r="AD84" s="1160"/>
      <c r="AE84" s="1160"/>
      <c r="AF84" s="1160"/>
      <c r="AG84" s="1160"/>
      <c r="AH84" s="1160">
        <f t="shared" si="1"/>
        <v>0</v>
      </c>
      <c r="AI84" s="1160"/>
      <c r="AJ84" s="1160"/>
      <c r="AK84" s="1160"/>
      <c r="AL84" s="1160"/>
    </row>
    <row r="85" spans="2:38" s="411" customFormat="1" ht="18" customHeight="1">
      <c r="B85" s="767" t="s">
        <v>483</v>
      </c>
      <c r="C85" s="767"/>
      <c r="D85" s="767"/>
      <c r="E85" s="767"/>
      <c r="F85" s="767"/>
      <c r="G85" s="767"/>
      <c r="H85" s="767"/>
      <c r="I85" s="767"/>
      <c r="J85" s="767"/>
      <c r="K85" s="767"/>
      <c r="L85" s="767"/>
      <c r="M85" s="1155"/>
      <c r="N85" s="1155"/>
      <c r="O85" s="1155"/>
      <c r="P85" s="1155"/>
      <c r="Q85" s="1155"/>
      <c r="R85" s="1155"/>
      <c r="S85" s="1155"/>
      <c r="T85" s="1155"/>
      <c r="U85" s="1155"/>
      <c r="V85" s="1155"/>
      <c r="W85" s="768"/>
      <c r="X85" s="768"/>
      <c r="Y85" s="768"/>
      <c r="Z85" s="768"/>
      <c r="AA85" s="1168" t="s">
        <v>480</v>
      </c>
      <c r="AB85" s="1168"/>
      <c r="AC85" s="1168"/>
      <c r="AD85" s="768"/>
      <c r="AE85" s="768"/>
      <c r="AF85" s="768"/>
      <c r="AG85" s="768"/>
      <c r="AH85" s="768">
        <f t="shared" si="1"/>
        <v>0</v>
      </c>
      <c r="AI85" s="768"/>
      <c r="AJ85" s="768"/>
      <c r="AK85" s="768"/>
      <c r="AL85" s="768"/>
    </row>
    <row r="86" spans="2:38" s="411" customFormat="1" ht="27" customHeight="1">
      <c r="B86" s="1169" t="s">
        <v>495</v>
      </c>
      <c r="C86" s="770"/>
      <c r="D86" s="770"/>
      <c r="E86" s="770"/>
      <c r="F86" s="770"/>
      <c r="G86" s="770"/>
      <c r="H86" s="770"/>
      <c r="I86" s="770"/>
      <c r="J86" s="770"/>
      <c r="K86" s="770"/>
      <c r="L86" s="771"/>
      <c r="M86" s="1164" t="s">
        <v>494</v>
      </c>
      <c r="N86" s="1165"/>
      <c r="O86" s="1165"/>
      <c r="P86" s="1165"/>
      <c r="Q86" s="1165"/>
      <c r="R86" s="1165"/>
      <c r="S86" s="1165"/>
      <c r="T86" s="1165"/>
      <c r="U86" s="1165"/>
      <c r="V86" s="1166"/>
      <c r="W86" s="751">
        <v>39970</v>
      </c>
      <c r="X86" s="752"/>
      <c r="Y86" s="752"/>
      <c r="Z86" s="753"/>
      <c r="AA86" s="747" t="s">
        <v>477</v>
      </c>
      <c r="AB86" s="747"/>
      <c r="AC86" s="747"/>
      <c r="AD86" s="751">
        <v>2</v>
      </c>
      <c r="AE86" s="752"/>
      <c r="AF86" s="752"/>
      <c r="AG86" s="753"/>
      <c r="AH86" s="751">
        <f t="shared" si="1"/>
        <v>79940</v>
      </c>
      <c r="AI86" s="752"/>
      <c r="AJ86" s="752"/>
      <c r="AK86" s="752"/>
      <c r="AL86" s="753"/>
    </row>
    <row r="87" spans="2:38" s="411" customFormat="1" ht="18" customHeight="1">
      <c r="B87" s="1158" t="s">
        <v>478</v>
      </c>
      <c r="C87" s="1158"/>
      <c r="D87" s="1158"/>
      <c r="E87" s="1158"/>
      <c r="F87" s="1158"/>
      <c r="G87" s="1158"/>
      <c r="H87" s="1158"/>
      <c r="I87" s="1158"/>
      <c r="J87" s="1158"/>
      <c r="K87" s="1158"/>
      <c r="L87" s="1158"/>
      <c r="M87" s="1159"/>
      <c r="N87" s="1159"/>
      <c r="O87" s="1159"/>
      <c r="P87" s="1159"/>
      <c r="Q87" s="1159"/>
      <c r="R87" s="1159"/>
      <c r="S87" s="1159"/>
      <c r="T87" s="1159"/>
      <c r="U87" s="1159"/>
      <c r="V87" s="1159"/>
      <c r="W87" s="1160">
        <v>2510</v>
      </c>
      <c r="X87" s="1160"/>
      <c r="Y87" s="1160"/>
      <c r="Z87" s="1160"/>
      <c r="AA87" s="1161" t="s">
        <v>480</v>
      </c>
      <c r="AB87" s="1161"/>
      <c r="AC87" s="1161"/>
      <c r="AD87" s="1160">
        <v>5</v>
      </c>
      <c r="AE87" s="1160"/>
      <c r="AF87" s="1160"/>
      <c r="AG87" s="1160"/>
      <c r="AH87" s="1160">
        <f t="shared" si="1"/>
        <v>12550</v>
      </c>
      <c r="AI87" s="1160"/>
      <c r="AJ87" s="1160"/>
      <c r="AK87" s="1160"/>
      <c r="AL87" s="1160"/>
    </row>
    <row r="88" spans="2:38" s="411" customFormat="1" ht="18" customHeight="1">
      <c r="B88" s="1158" t="s">
        <v>481</v>
      </c>
      <c r="C88" s="1158"/>
      <c r="D88" s="1158"/>
      <c r="E88" s="1158"/>
      <c r="F88" s="1158"/>
      <c r="G88" s="1158"/>
      <c r="H88" s="1158"/>
      <c r="I88" s="1158"/>
      <c r="J88" s="1158"/>
      <c r="K88" s="1158"/>
      <c r="L88" s="1158"/>
      <c r="M88" s="1159"/>
      <c r="N88" s="1159"/>
      <c r="O88" s="1159"/>
      <c r="P88" s="1159"/>
      <c r="Q88" s="1159"/>
      <c r="R88" s="1159"/>
      <c r="S88" s="1159"/>
      <c r="T88" s="1159"/>
      <c r="U88" s="1159"/>
      <c r="V88" s="1159"/>
      <c r="W88" s="1160"/>
      <c r="X88" s="1160"/>
      <c r="Y88" s="1160"/>
      <c r="Z88" s="1160"/>
      <c r="AA88" s="1161" t="s">
        <v>480</v>
      </c>
      <c r="AB88" s="1161"/>
      <c r="AC88" s="1161"/>
      <c r="AD88" s="1160"/>
      <c r="AE88" s="1160"/>
      <c r="AF88" s="1160"/>
      <c r="AG88" s="1160"/>
      <c r="AH88" s="1160">
        <f t="shared" si="1"/>
        <v>0</v>
      </c>
      <c r="AI88" s="1160"/>
      <c r="AJ88" s="1160"/>
      <c r="AK88" s="1160"/>
      <c r="AL88" s="1160"/>
    </row>
    <row r="89" spans="2:38" s="411" customFormat="1" ht="18" customHeight="1">
      <c r="B89" s="1158" t="s">
        <v>482</v>
      </c>
      <c r="C89" s="1158"/>
      <c r="D89" s="1158"/>
      <c r="E89" s="1158"/>
      <c r="F89" s="1158"/>
      <c r="G89" s="1158"/>
      <c r="H89" s="1158"/>
      <c r="I89" s="1158"/>
      <c r="J89" s="1158"/>
      <c r="K89" s="1158"/>
      <c r="L89" s="1158"/>
      <c r="M89" s="1159"/>
      <c r="N89" s="1159"/>
      <c r="O89" s="1159"/>
      <c r="P89" s="1159"/>
      <c r="Q89" s="1159"/>
      <c r="R89" s="1159"/>
      <c r="S89" s="1159"/>
      <c r="T89" s="1159"/>
      <c r="U89" s="1159"/>
      <c r="V89" s="1159"/>
      <c r="W89" s="1160">
        <v>2700</v>
      </c>
      <c r="X89" s="1160"/>
      <c r="Y89" s="1160"/>
      <c r="Z89" s="1160"/>
      <c r="AA89" s="1161" t="s">
        <v>480</v>
      </c>
      <c r="AB89" s="1161"/>
      <c r="AC89" s="1161"/>
      <c r="AD89" s="1160">
        <v>5</v>
      </c>
      <c r="AE89" s="1160"/>
      <c r="AF89" s="1160"/>
      <c r="AG89" s="1160"/>
      <c r="AH89" s="1160">
        <f t="shared" si="1"/>
        <v>13500</v>
      </c>
      <c r="AI89" s="1160"/>
      <c r="AJ89" s="1160"/>
      <c r="AK89" s="1160"/>
      <c r="AL89" s="1160"/>
    </row>
    <row r="90" spans="2:38" ht="18" customHeight="1">
      <c r="B90" s="767" t="s">
        <v>483</v>
      </c>
      <c r="C90" s="767"/>
      <c r="D90" s="767"/>
      <c r="E90" s="767"/>
      <c r="F90" s="767"/>
      <c r="G90" s="767"/>
      <c r="H90" s="767"/>
      <c r="I90" s="767"/>
      <c r="J90" s="767"/>
      <c r="K90" s="767"/>
      <c r="L90" s="767"/>
      <c r="M90" s="1155"/>
      <c r="N90" s="1155"/>
      <c r="O90" s="1155"/>
      <c r="P90" s="1155"/>
      <c r="Q90" s="1155"/>
      <c r="R90" s="1155"/>
      <c r="S90" s="1155"/>
      <c r="T90" s="1155"/>
      <c r="U90" s="1155"/>
      <c r="V90" s="1155"/>
      <c r="W90" s="768"/>
      <c r="X90" s="768"/>
      <c r="Y90" s="768"/>
      <c r="Z90" s="768"/>
      <c r="AA90" s="1168" t="s">
        <v>480</v>
      </c>
      <c r="AB90" s="1168"/>
      <c r="AC90" s="1168"/>
      <c r="AD90" s="768"/>
      <c r="AE90" s="768"/>
      <c r="AF90" s="768"/>
      <c r="AG90" s="768"/>
      <c r="AH90" s="768">
        <f t="shared" si="1"/>
        <v>0</v>
      </c>
      <c r="AI90" s="768"/>
      <c r="AJ90" s="768"/>
      <c r="AK90" s="768"/>
      <c r="AL90" s="768"/>
    </row>
    <row r="91" spans="2:38" ht="27" customHeight="1">
      <c r="B91" s="1169" t="s">
        <v>496</v>
      </c>
      <c r="C91" s="770"/>
      <c r="D91" s="770"/>
      <c r="E91" s="770"/>
      <c r="F91" s="770"/>
      <c r="G91" s="770"/>
      <c r="H91" s="770"/>
      <c r="I91" s="770"/>
      <c r="J91" s="770"/>
      <c r="K91" s="770"/>
      <c r="L91" s="771"/>
      <c r="M91" s="1164" t="s">
        <v>494</v>
      </c>
      <c r="N91" s="1165"/>
      <c r="O91" s="1165"/>
      <c r="P91" s="1165"/>
      <c r="Q91" s="1165"/>
      <c r="R91" s="1165"/>
      <c r="S91" s="1165"/>
      <c r="T91" s="1165"/>
      <c r="U91" s="1165"/>
      <c r="V91" s="1166"/>
      <c r="W91" s="751">
        <v>44890</v>
      </c>
      <c r="X91" s="752"/>
      <c r="Y91" s="752"/>
      <c r="Z91" s="753"/>
      <c r="AA91" s="747" t="s">
        <v>477</v>
      </c>
      <c r="AB91" s="747"/>
      <c r="AC91" s="747"/>
      <c r="AD91" s="751">
        <v>3</v>
      </c>
      <c r="AE91" s="752"/>
      <c r="AF91" s="752"/>
      <c r="AG91" s="753"/>
      <c r="AH91" s="751">
        <f t="shared" si="1"/>
        <v>134670</v>
      </c>
      <c r="AI91" s="752"/>
      <c r="AJ91" s="752"/>
      <c r="AK91" s="752"/>
      <c r="AL91" s="753"/>
    </row>
    <row r="92" spans="2:38" ht="18" customHeight="1">
      <c r="B92" s="1158" t="s">
        <v>478</v>
      </c>
      <c r="C92" s="1158"/>
      <c r="D92" s="1158"/>
      <c r="E92" s="1158"/>
      <c r="F92" s="1158"/>
      <c r="G92" s="1158"/>
      <c r="H92" s="1158"/>
      <c r="I92" s="1158"/>
      <c r="J92" s="1158"/>
      <c r="K92" s="1158"/>
      <c r="L92" s="1158"/>
      <c r="M92" s="1159"/>
      <c r="N92" s="1159"/>
      <c r="O92" s="1159"/>
      <c r="P92" s="1159"/>
      <c r="Q92" s="1159"/>
      <c r="R92" s="1159"/>
      <c r="S92" s="1159"/>
      <c r="T92" s="1159"/>
      <c r="U92" s="1159"/>
      <c r="V92" s="1159"/>
      <c r="W92" s="1160"/>
      <c r="X92" s="1160"/>
      <c r="Y92" s="1160"/>
      <c r="Z92" s="1160"/>
      <c r="AA92" s="1161" t="s">
        <v>480</v>
      </c>
      <c r="AB92" s="1161"/>
      <c r="AC92" s="1161"/>
      <c r="AD92" s="1160"/>
      <c r="AE92" s="1160"/>
      <c r="AF92" s="1160"/>
      <c r="AG92" s="1160"/>
      <c r="AH92" s="1160">
        <f t="shared" si="1"/>
        <v>0</v>
      </c>
      <c r="AI92" s="1160"/>
      <c r="AJ92" s="1160"/>
      <c r="AK92" s="1160"/>
      <c r="AL92" s="1160"/>
    </row>
    <row r="93" spans="2:38" ht="18" customHeight="1">
      <c r="B93" s="1158" t="s">
        <v>481</v>
      </c>
      <c r="C93" s="1158"/>
      <c r="D93" s="1158"/>
      <c r="E93" s="1158"/>
      <c r="F93" s="1158"/>
      <c r="G93" s="1158"/>
      <c r="H93" s="1158"/>
      <c r="I93" s="1158"/>
      <c r="J93" s="1158"/>
      <c r="K93" s="1158"/>
      <c r="L93" s="1158"/>
      <c r="M93" s="1159"/>
      <c r="N93" s="1159"/>
      <c r="O93" s="1159"/>
      <c r="P93" s="1159"/>
      <c r="Q93" s="1159"/>
      <c r="R93" s="1159"/>
      <c r="S93" s="1159"/>
      <c r="T93" s="1159"/>
      <c r="U93" s="1159"/>
      <c r="V93" s="1159"/>
      <c r="W93" s="1160"/>
      <c r="X93" s="1160"/>
      <c r="Y93" s="1160"/>
      <c r="Z93" s="1160"/>
      <c r="AA93" s="1161" t="s">
        <v>480</v>
      </c>
      <c r="AB93" s="1161"/>
      <c r="AC93" s="1161"/>
      <c r="AD93" s="1160"/>
      <c r="AE93" s="1160"/>
      <c r="AF93" s="1160"/>
      <c r="AG93" s="1160"/>
      <c r="AH93" s="1160">
        <f t="shared" si="1"/>
        <v>0</v>
      </c>
      <c r="AI93" s="1160"/>
      <c r="AJ93" s="1160"/>
      <c r="AK93" s="1160"/>
      <c r="AL93" s="1160"/>
    </row>
    <row r="94" spans="2:38" ht="18" customHeight="1">
      <c r="B94" s="1158" t="s">
        <v>482</v>
      </c>
      <c r="C94" s="1158"/>
      <c r="D94" s="1158"/>
      <c r="E94" s="1158"/>
      <c r="F94" s="1158"/>
      <c r="G94" s="1158"/>
      <c r="H94" s="1158"/>
      <c r="I94" s="1158"/>
      <c r="J94" s="1158"/>
      <c r="K94" s="1158"/>
      <c r="L94" s="1158"/>
      <c r="M94" s="1159"/>
      <c r="N94" s="1159"/>
      <c r="O94" s="1159"/>
      <c r="P94" s="1159"/>
      <c r="Q94" s="1159"/>
      <c r="R94" s="1159"/>
      <c r="S94" s="1159"/>
      <c r="T94" s="1159"/>
      <c r="U94" s="1159"/>
      <c r="V94" s="1159"/>
      <c r="W94" s="1160">
        <v>2700</v>
      </c>
      <c r="X94" s="1160"/>
      <c r="Y94" s="1160"/>
      <c r="Z94" s="1160"/>
      <c r="AA94" s="1161" t="s">
        <v>480</v>
      </c>
      <c r="AB94" s="1161"/>
      <c r="AC94" s="1161"/>
      <c r="AD94" s="1160">
        <v>15</v>
      </c>
      <c r="AE94" s="1160"/>
      <c r="AF94" s="1160"/>
      <c r="AG94" s="1160"/>
      <c r="AH94" s="1160">
        <f t="shared" si="1"/>
        <v>40500</v>
      </c>
      <c r="AI94" s="1160"/>
      <c r="AJ94" s="1160"/>
      <c r="AK94" s="1160"/>
      <c r="AL94" s="1160"/>
    </row>
    <row r="95" spans="2:38" ht="18" customHeight="1">
      <c r="B95" s="767" t="s">
        <v>483</v>
      </c>
      <c r="C95" s="767"/>
      <c r="D95" s="767"/>
      <c r="E95" s="767"/>
      <c r="F95" s="767"/>
      <c r="G95" s="767"/>
      <c r="H95" s="767"/>
      <c r="I95" s="767"/>
      <c r="J95" s="767"/>
      <c r="K95" s="767"/>
      <c r="L95" s="767"/>
      <c r="M95" s="1155"/>
      <c r="N95" s="1155"/>
      <c r="O95" s="1155"/>
      <c r="P95" s="1155"/>
      <c r="Q95" s="1155"/>
      <c r="R95" s="1155"/>
      <c r="S95" s="1155"/>
      <c r="T95" s="1155"/>
      <c r="U95" s="1155"/>
      <c r="V95" s="1155"/>
      <c r="W95" s="768"/>
      <c r="X95" s="768"/>
      <c r="Y95" s="768"/>
      <c r="Z95" s="768"/>
      <c r="AA95" s="1168" t="s">
        <v>480</v>
      </c>
      <c r="AB95" s="1168"/>
      <c r="AC95" s="1168"/>
      <c r="AD95" s="768"/>
      <c r="AE95" s="768"/>
      <c r="AF95" s="768"/>
      <c r="AG95" s="768"/>
      <c r="AH95" s="768">
        <f t="shared" si="1"/>
        <v>0</v>
      </c>
      <c r="AI95" s="768"/>
      <c r="AJ95" s="768"/>
      <c r="AK95" s="768"/>
      <c r="AL95" s="768"/>
    </row>
    <row r="96" spans="2:38" ht="27" customHeight="1">
      <c r="B96" s="1169" t="s">
        <v>497</v>
      </c>
      <c r="C96" s="770"/>
      <c r="D96" s="770"/>
      <c r="E96" s="770"/>
      <c r="F96" s="770"/>
      <c r="G96" s="770"/>
      <c r="H96" s="770"/>
      <c r="I96" s="770"/>
      <c r="J96" s="770"/>
      <c r="K96" s="770"/>
      <c r="L96" s="771"/>
      <c r="M96" s="1164" t="s">
        <v>494</v>
      </c>
      <c r="N96" s="1165"/>
      <c r="O96" s="1165"/>
      <c r="P96" s="1165"/>
      <c r="Q96" s="1165"/>
      <c r="R96" s="1165"/>
      <c r="S96" s="1165"/>
      <c r="T96" s="1165"/>
      <c r="U96" s="1165"/>
      <c r="V96" s="1166"/>
      <c r="W96" s="751">
        <v>43040</v>
      </c>
      <c r="X96" s="752"/>
      <c r="Y96" s="752"/>
      <c r="Z96" s="753"/>
      <c r="AA96" s="747" t="s">
        <v>477</v>
      </c>
      <c r="AB96" s="747"/>
      <c r="AC96" s="747"/>
      <c r="AD96" s="751">
        <v>2</v>
      </c>
      <c r="AE96" s="752"/>
      <c r="AF96" s="752"/>
      <c r="AG96" s="753"/>
      <c r="AH96" s="751">
        <f t="shared" si="1"/>
        <v>86080</v>
      </c>
      <c r="AI96" s="752"/>
      <c r="AJ96" s="752"/>
      <c r="AK96" s="752"/>
      <c r="AL96" s="753"/>
    </row>
    <row r="97" spans="2:38" ht="18" customHeight="1">
      <c r="B97" s="1158" t="s">
        <v>478</v>
      </c>
      <c r="C97" s="1158"/>
      <c r="D97" s="1158"/>
      <c r="E97" s="1158"/>
      <c r="F97" s="1158"/>
      <c r="G97" s="1158"/>
      <c r="H97" s="1158"/>
      <c r="I97" s="1158"/>
      <c r="J97" s="1158"/>
      <c r="K97" s="1158"/>
      <c r="L97" s="1158"/>
      <c r="M97" s="1159"/>
      <c r="N97" s="1159"/>
      <c r="O97" s="1159"/>
      <c r="P97" s="1159"/>
      <c r="Q97" s="1159"/>
      <c r="R97" s="1159"/>
      <c r="S97" s="1159"/>
      <c r="T97" s="1159"/>
      <c r="U97" s="1159"/>
      <c r="V97" s="1159"/>
      <c r="W97" s="1160">
        <v>2700</v>
      </c>
      <c r="X97" s="1160"/>
      <c r="Y97" s="1160"/>
      <c r="Z97" s="1160"/>
      <c r="AA97" s="1161" t="s">
        <v>480</v>
      </c>
      <c r="AB97" s="1161"/>
      <c r="AC97" s="1161"/>
      <c r="AD97" s="1160">
        <v>5</v>
      </c>
      <c r="AE97" s="1160"/>
      <c r="AF97" s="1160"/>
      <c r="AG97" s="1160"/>
      <c r="AH97" s="1160">
        <f t="shared" si="1"/>
        <v>13500</v>
      </c>
      <c r="AI97" s="1160"/>
      <c r="AJ97" s="1160"/>
      <c r="AK97" s="1160"/>
      <c r="AL97" s="1160"/>
    </row>
    <row r="98" spans="2:38" ht="18" customHeight="1">
      <c r="B98" s="1158" t="s">
        <v>481</v>
      </c>
      <c r="C98" s="1158"/>
      <c r="D98" s="1158"/>
      <c r="E98" s="1158"/>
      <c r="F98" s="1158"/>
      <c r="G98" s="1158"/>
      <c r="H98" s="1158"/>
      <c r="I98" s="1158"/>
      <c r="J98" s="1158"/>
      <c r="K98" s="1158"/>
      <c r="L98" s="1158"/>
      <c r="M98" s="1159"/>
      <c r="N98" s="1159"/>
      <c r="O98" s="1159"/>
      <c r="P98" s="1159"/>
      <c r="Q98" s="1159"/>
      <c r="R98" s="1159"/>
      <c r="S98" s="1159"/>
      <c r="T98" s="1159"/>
      <c r="U98" s="1159"/>
      <c r="V98" s="1159"/>
      <c r="W98" s="1160"/>
      <c r="X98" s="1160"/>
      <c r="Y98" s="1160"/>
      <c r="Z98" s="1160"/>
      <c r="AA98" s="1161" t="s">
        <v>480</v>
      </c>
      <c r="AB98" s="1161"/>
      <c r="AC98" s="1161"/>
      <c r="AD98" s="1160"/>
      <c r="AE98" s="1160"/>
      <c r="AF98" s="1160"/>
      <c r="AG98" s="1160"/>
      <c r="AH98" s="1160">
        <f t="shared" si="1"/>
        <v>0</v>
      </c>
      <c r="AI98" s="1160"/>
      <c r="AJ98" s="1160"/>
      <c r="AK98" s="1160"/>
      <c r="AL98" s="1160"/>
    </row>
    <row r="99" spans="2:38" ht="18" customHeight="1">
      <c r="B99" s="1158" t="s">
        <v>482</v>
      </c>
      <c r="C99" s="1158"/>
      <c r="D99" s="1158"/>
      <c r="E99" s="1158"/>
      <c r="F99" s="1158"/>
      <c r="G99" s="1158"/>
      <c r="H99" s="1158"/>
      <c r="I99" s="1158"/>
      <c r="J99" s="1158"/>
      <c r="K99" s="1158"/>
      <c r="L99" s="1158"/>
      <c r="M99" s="1159"/>
      <c r="N99" s="1159"/>
      <c r="O99" s="1159"/>
      <c r="P99" s="1159"/>
      <c r="Q99" s="1159"/>
      <c r="R99" s="1159"/>
      <c r="S99" s="1159"/>
      <c r="T99" s="1159"/>
      <c r="U99" s="1159"/>
      <c r="V99" s="1159"/>
      <c r="W99" s="1160">
        <v>2510</v>
      </c>
      <c r="X99" s="1160"/>
      <c r="Y99" s="1160"/>
      <c r="Z99" s="1160"/>
      <c r="AA99" s="1161" t="s">
        <v>480</v>
      </c>
      <c r="AB99" s="1161"/>
      <c r="AC99" s="1161"/>
      <c r="AD99" s="1160">
        <v>5</v>
      </c>
      <c r="AE99" s="1160"/>
      <c r="AF99" s="1160"/>
      <c r="AG99" s="1160"/>
      <c r="AH99" s="1160">
        <f t="shared" si="1"/>
        <v>12550</v>
      </c>
      <c r="AI99" s="1160"/>
      <c r="AJ99" s="1160"/>
      <c r="AK99" s="1160"/>
      <c r="AL99" s="1160"/>
    </row>
    <row r="100" spans="2:38" ht="18" customHeight="1">
      <c r="B100" s="767" t="s">
        <v>483</v>
      </c>
      <c r="C100" s="767"/>
      <c r="D100" s="767"/>
      <c r="E100" s="767"/>
      <c r="F100" s="767"/>
      <c r="G100" s="767"/>
      <c r="H100" s="767"/>
      <c r="I100" s="767"/>
      <c r="J100" s="767"/>
      <c r="K100" s="767"/>
      <c r="L100" s="767"/>
      <c r="M100" s="1155"/>
      <c r="N100" s="1155"/>
      <c r="O100" s="1155"/>
      <c r="P100" s="1155"/>
      <c r="Q100" s="1155"/>
      <c r="R100" s="1155"/>
      <c r="S100" s="1155"/>
      <c r="T100" s="1155"/>
      <c r="U100" s="1155"/>
      <c r="V100" s="1155"/>
      <c r="W100" s="768"/>
      <c r="X100" s="768"/>
      <c r="Y100" s="768"/>
      <c r="Z100" s="768"/>
      <c r="AA100" s="1168" t="s">
        <v>480</v>
      </c>
      <c r="AB100" s="1168"/>
      <c r="AC100" s="1168"/>
      <c r="AD100" s="768"/>
      <c r="AE100" s="768"/>
      <c r="AF100" s="768"/>
      <c r="AG100" s="768"/>
      <c r="AH100" s="768">
        <f t="shared" si="1"/>
        <v>0</v>
      </c>
      <c r="AI100" s="768"/>
      <c r="AJ100" s="768"/>
      <c r="AK100" s="768"/>
      <c r="AL100" s="768"/>
    </row>
    <row r="101" spans="2:38" ht="18" customHeight="1">
      <c r="B101" s="1169" t="s">
        <v>468</v>
      </c>
      <c r="C101" s="770"/>
      <c r="D101" s="770"/>
      <c r="E101" s="770"/>
      <c r="F101" s="770"/>
      <c r="G101" s="770"/>
      <c r="H101" s="770"/>
      <c r="I101" s="770"/>
      <c r="J101" s="770"/>
      <c r="K101" s="770"/>
      <c r="L101" s="771"/>
      <c r="M101" s="1164" t="s">
        <v>498</v>
      </c>
      <c r="N101" s="1165"/>
      <c r="O101" s="1165"/>
      <c r="P101" s="1165"/>
      <c r="Q101" s="1165"/>
      <c r="R101" s="1165"/>
      <c r="S101" s="1165"/>
      <c r="T101" s="1165"/>
      <c r="U101" s="1165"/>
      <c r="V101" s="1166"/>
      <c r="W101" s="751">
        <v>36720</v>
      </c>
      <c r="X101" s="752"/>
      <c r="Y101" s="752"/>
      <c r="Z101" s="753"/>
      <c r="AA101" s="747" t="s">
        <v>477</v>
      </c>
      <c r="AB101" s="747"/>
      <c r="AC101" s="747"/>
      <c r="AD101" s="751">
        <v>35</v>
      </c>
      <c r="AE101" s="752"/>
      <c r="AF101" s="752"/>
      <c r="AG101" s="753"/>
      <c r="AH101" s="751">
        <f t="shared" si="1"/>
        <v>1285200</v>
      </c>
      <c r="AI101" s="752"/>
      <c r="AJ101" s="752"/>
      <c r="AK101" s="752"/>
      <c r="AL101" s="753"/>
    </row>
    <row r="102" spans="2:38" ht="18" customHeight="1">
      <c r="B102" s="1158" t="s">
        <v>478</v>
      </c>
      <c r="C102" s="1158"/>
      <c r="D102" s="1158"/>
      <c r="E102" s="1158"/>
      <c r="F102" s="1158"/>
      <c r="G102" s="1158"/>
      <c r="H102" s="1158"/>
      <c r="I102" s="1158"/>
      <c r="J102" s="1158"/>
      <c r="K102" s="1158"/>
      <c r="L102" s="1158"/>
      <c r="M102" s="1159"/>
      <c r="N102" s="1159"/>
      <c r="O102" s="1159"/>
      <c r="P102" s="1159"/>
      <c r="Q102" s="1159"/>
      <c r="R102" s="1159"/>
      <c r="S102" s="1159"/>
      <c r="T102" s="1159"/>
      <c r="U102" s="1159"/>
      <c r="V102" s="1159"/>
      <c r="W102" s="1160">
        <v>2970</v>
      </c>
      <c r="X102" s="1160"/>
      <c r="Y102" s="1160"/>
      <c r="Z102" s="1160"/>
      <c r="AA102" s="1161" t="s">
        <v>480</v>
      </c>
      <c r="AB102" s="1161"/>
      <c r="AC102" s="1161"/>
      <c r="AD102" s="1160">
        <v>26</v>
      </c>
      <c r="AE102" s="1160"/>
      <c r="AF102" s="1160"/>
      <c r="AG102" s="1160"/>
      <c r="AH102" s="1160">
        <f t="shared" si="1"/>
        <v>77220</v>
      </c>
      <c r="AI102" s="1160"/>
      <c r="AJ102" s="1160"/>
      <c r="AK102" s="1160"/>
      <c r="AL102" s="1160"/>
    </row>
    <row r="103" spans="2:38" ht="18" customHeight="1">
      <c r="B103" s="1158" t="s">
        <v>481</v>
      </c>
      <c r="C103" s="1158"/>
      <c r="D103" s="1158"/>
      <c r="E103" s="1158"/>
      <c r="F103" s="1158"/>
      <c r="G103" s="1158"/>
      <c r="H103" s="1158"/>
      <c r="I103" s="1158"/>
      <c r="J103" s="1158"/>
      <c r="K103" s="1158"/>
      <c r="L103" s="1158"/>
      <c r="M103" s="1159"/>
      <c r="N103" s="1159"/>
      <c r="O103" s="1159"/>
      <c r="P103" s="1159"/>
      <c r="Q103" s="1159"/>
      <c r="R103" s="1159"/>
      <c r="S103" s="1159"/>
      <c r="T103" s="1159"/>
      <c r="U103" s="1159"/>
      <c r="V103" s="1159"/>
      <c r="W103" s="1160">
        <v>3560</v>
      </c>
      <c r="X103" s="1160"/>
      <c r="Y103" s="1160"/>
      <c r="Z103" s="1160"/>
      <c r="AA103" s="1161" t="s">
        <v>480</v>
      </c>
      <c r="AB103" s="1161"/>
      <c r="AC103" s="1161"/>
      <c r="AD103" s="1160">
        <v>2</v>
      </c>
      <c r="AE103" s="1160"/>
      <c r="AF103" s="1160"/>
      <c r="AG103" s="1160"/>
      <c r="AH103" s="1160">
        <f t="shared" si="1"/>
        <v>7120</v>
      </c>
      <c r="AI103" s="1160"/>
      <c r="AJ103" s="1160"/>
      <c r="AK103" s="1160"/>
      <c r="AL103" s="1160"/>
    </row>
    <row r="104" spans="2:38" ht="18" customHeight="1">
      <c r="B104" s="1158" t="s">
        <v>482</v>
      </c>
      <c r="C104" s="1158"/>
      <c r="D104" s="1158"/>
      <c r="E104" s="1158"/>
      <c r="F104" s="1158"/>
      <c r="G104" s="1158"/>
      <c r="H104" s="1158"/>
      <c r="I104" s="1158"/>
      <c r="J104" s="1158"/>
      <c r="K104" s="1158"/>
      <c r="L104" s="1158"/>
      <c r="M104" s="1159"/>
      <c r="N104" s="1159"/>
      <c r="O104" s="1159"/>
      <c r="P104" s="1159"/>
      <c r="Q104" s="1159"/>
      <c r="R104" s="1159"/>
      <c r="S104" s="1159"/>
      <c r="T104" s="1159"/>
      <c r="U104" s="1159"/>
      <c r="V104" s="1159"/>
      <c r="W104" s="1160"/>
      <c r="X104" s="1160"/>
      <c r="Y104" s="1160"/>
      <c r="Z104" s="1160"/>
      <c r="AA104" s="1161" t="s">
        <v>480</v>
      </c>
      <c r="AB104" s="1161"/>
      <c r="AC104" s="1161"/>
      <c r="AD104" s="1160"/>
      <c r="AE104" s="1160"/>
      <c r="AF104" s="1160"/>
      <c r="AG104" s="1160"/>
      <c r="AH104" s="1160">
        <f t="shared" si="1"/>
        <v>0</v>
      </c>
      <c r="AI104" s="1160"/>
      <c r="AJ104" s="1160"/>
      <c r="AK104" s="1160"/>
      <c r="AL104" s="1160"/>
    </row>
    <row r="105" spans="2:38" ht="18" customHeight="1">
      <c r="B105" s="767" t="s">
        <v>483</v>
      </c>
      <c r="C105" s="767"/>
      <c r="D105" s="767"/>
      <c r="E105" s="767"/>
      <c r="F105" s="767"/>
      <c r="G105" s="767"/>
      <c r="H105" s="767"/>
      <c r="I105" s="767"/>
      <c r="J105" s="767"/>
      <c r="K105" s="767"/>
      <c r="L105" s="767"/>
      <c r="M105" s="1155"/>
      <c r="N105" s="1155"/>
      <c r="O105" s="1155"/>
      <c r="P105" s="1155"/>
      <c r="Q105" s="1155"/>
      <c r="R105" s="1155"/>
      <c r="S105" s="1155"/>
      <c r="T105" s="1155"/>
      <c r="U105" s="1155"/>
      <c r="V105" s="1155"/>
      <c r="W105" s="768"/>
      <c r="X105" s="768"/>
      <c r="Y105" s="768"/>
      <c r="Z105" s="768"/>
      <c r="AA105" s="1168" t="s">
        <v>480</v>
      </c>
      <c r="AB105" s="1168"/>
      <c r="AC105" s="1168"/>
      <c r="AD105" s="768"/>
      <c r="AE105" s="768"/>
      <c r="AF105" s="768"/>
      <c r="AG105" s="768"/>
      <c r="AH105" s="768">
        <f t="shared" si="1"/>
        <v>0</v>
      </c>
      <c r="AI105" s="768"/>
      <c r="AJ105" s="768"/>
      <c r="AK105" s="768"/>
      <c r="AL105" s="768"/>
    </row>
    <row r="106" spans="2:38" ht="18" customHeight="1">
      <c r="B106" s="1162" t="s">
        <v>469</v>
      </c>
      <c r="C106" s="1163"/>
      <c r="D106" s="1163"/>
      <c r="E106" s="1163"/>
      <c r="F106" s="1163"/>
      <c r="G106" s="1163"/>
      <c r="H106" s="1163"/>
      <c r="I106" s="1163"/>
      <c r="J106" s="1163"/>
      <c r="K106" s="1163"/>
      <c r="L106" s="1163"/>
      <c r="M106" s="1164" t="s">
        <v>498</v>
      </c>
      <c r="N106" s="1165"/>
      <c r="O106" s="1165"/>
      <c r="P106" s="1165"/>
      <c r="Q106" s="1165"/>
      <c r="R106" s="1165"/>
      <c r="S106" s="1165"/>
      <c r="T106" s="1165"/>
      <c r="U106" s="1165"/>
      <c r="V106" s="1166"/>
      <c r="W106" s="1167">
        <v>24760</v>
      </c>
      <c r="X106" s="1167"/>
      <c r="Y106" s="1167"/>
      <c r="Z106" s="1167"/>
      <c r="AA106" s="747" t="s">
        <v>477</v>
      </c>
      <c r="AB106" s="747"/>
      <c r="AC106" s="747"/>
      <c r="AD106" s="1167">
        <v>6</v>
      </c>
      <c r="AE106" s="1167"/>
      <c r="AF106" s="1167"/>
      <c r="AG106" s="1167"/>
      <c r="AH106" s="1167">
        <f t="shared" si="1"/>
        <v>148560</v>
      </c>
      <c r="AI106" s="1167"/>
      <c r="AJ106" s="1167"/>
      <c r="AK106" s="1167"/>
      <c r="AL106" s="1167"/>
    </row>
    <row r="107" spans="2:38" ht="18" customHeight="1">
      <c r="B107" s="1158" t="s">
        <v>478</v>
      </c>
      <c r="C107" s="1158"/>
      <c r="D107" s="1158"/>
      <c r="E107" s="1158"/>
      <c r="F107" s="1158"/>
      <c r="G107" s="1158"/>
      <c r="H107" s="1158"/>
      <c r="I107" s="1158"/>
      <c r="J107" s="1158"/>
      <c r="K107" s="1158"/>
      <c r="L107" s="1158"/>
      <c r="M107" s="1159"/>
      <c r="N107" s="1159"/>
      <c r="O107" s="1159"/>
      <c r="P107" s="1159"/>
      <c r="Q107" s="1159"/>
      <c r="R107" s="1159"/>
      <c r="S107" s="1159"/>
      <c r="T107" s="1159"/>
      <c r="U107" s="1159"/>
      <c r="V107" s="1159"/>
      <c r="W107" s="1160"/>
      <c r="X107" s="1160"/>
      <c r="Y107" s="1160"/>
      <c r="Z107" s="1160"/>
      <c r="AA107" s="1161" t="s">
        <v>480</v>
      </c>
      <c r="AB107" s="1161"/>
      <c r="AC107" s="1161"/>
      <c r="AD107" s="1160"/>
      <c r="AE107" s="1160"/>
      <c r="AF107" s="1160"/>
      <c r="AG107" s="1160"/>
      <c r="AH107" s="1160">
        <f t="shared" si="1"/>
        <v>0</v>
      </c>
      <c r="AI107" s="1160"/>
      <c r="AJ107" s="1160"/>
      <c r="AK107" s="1160"/>
      <c r="AL107" s="1160"/>
    </row>
    <row r="108" spans="2:38" ht="18" customHeight="1">
      <c r="B108" s="1158" t="s">
        <v>481</v>
      </c>
      <c r="C108" s="1158"/>
      <c r="D108" s="1158"/>
      <c r="E108" s="1158"/>
      <c r="F108" s="1158"/>
      <c r="G108" s="1158"/>
      <c r="H108" s="1158"/>
      <c r="I108" s="1158"/>
      <c r="J108" s="1158"/>
      <c r="K108" s="1158"/>
      <c r="L108" s="1158"/>
      <c r="M108" s="1159"/>
      <c r="N108" s="1159"/>
      <c r="O108" s="1159"/>
      <c r="P108" s="1159"/>
      <c r="Q108" s="1159"/>
      <c r="R108" s="1159"/>
      <c r="S108" s="1159"/>
      <c r="T108" s="1159"/>
      <c r="U108" s="1159"/>
      <c r="V108" s="1159"/>
      <c r="W108" s="1160"/>
      <c r="X108" s="1160"/>
      <c r="Y108" s="1160"/>
      <c r="Z108" s="1160"/>
      <c r="AA108" s="1161" t="s">
        <v>480</v>
      </c>
      <c r="AB108" s="1161"/>
      <c r="AC108" s="1161"/>
      <c r="AD108" s="1160"/>
      <c r="AE108" s="1160"/>
      <c r="AF108" s="1160"/>
      <c r="AG108" s="1160"/>
      <c r="AH108" s="1160">
        <f t="shared" si="1"/>
        <v>0</v>
      </c>
      <c r="AI108" s="1160"/>
      <c r="AJ108" s="1160"/>
      <c r="AK108" s="1160"/>
      <c r="AL108" s="1160"/>
    </row>
    <row r="109" spans="2:38" ht="18" customHeight="1">
      <c r="B109" s="1158" t="s">
        <v>482</v>
      </c>
      <c r="C109" s="1158"/>
      <c r="D109" s="1158"/>
      <c r="E109" s="1158"/>
      <c r="F109" s="1158"/>
      <c r="G109" s="1158"/>
      <c r="H109" s="1158"/>
      <c r="I109" s="1158"/>
      <c r="J109" s="1158"/>
      <c r="K109" s="1158"/>
      <c r="L109" s="1158"/>
      <c r="M109" s="1159"/>
      <c r="N109" s="1159"/>
      <c r="O109" s="1159"/>
      <c r="P109" s="1159"/>
      <c r="Q109" s="1159"/>
      <c r="R109" s="1159"/>
      <c r="S109" s="1159"/>
      <c r="T109" s="1159"/>
      <c r="U109" s="1159"/>
      <c r="V109" s="1159"/>
      <c r="W109" s="1160">
        <v>3190</v>
      </c>
      <c r="X109" s="1160"/>
      <c r="Y109" s="1160"/>
      <c r="Z109" s="1160"/>
      <c r="AA109" s="1161" t="s">
        <v>480</v>
      </c>
      <c r="AB109" s="1161"/>
      <c r="AC109" s="1161"/>
      <c r="AD109" s="1160">
        <v>9</v>
      </c>
      <c r="AE109" s="1160"/>
      <c r="AF109" s="1160"/>
      <c r="AG109" s="1160"/>
      <c r="AH109" s="1160">
        <f t="shared" si="1"/>
        <v>28710</v>
      </c>
      <c r="AI109" s="1160"/>
      <c r="AJ109" s="1160"/>
      <c r="AK109" s="1160"/>
      <c r="AL109" s="1160"/>
    </row>
    <row r="110" spans="2:38" ht="18" customHeight="1">
      <c r="B110" s="731" t="s">
        <v>483</v>
      </c>
      <c r="C110" s="731"/>
      <c r="D110" s="731"/>
      <c r="E110" s="731"/>
      <c r="F110" s="731"/>
      <c r="G110" s="731"/>
      <c r="H110" s="731"/>
      <c r="I110" s="731"/>
      <c r="J110" s="731"/>
      <c r="K110" s="731"/>
      <c r="L110" s="731"/>
      <c r="M110" s="1155"/>
      <c r="N110" s="1155"/>
      <c r="O110" s="1155"/>
      <c r="P110" s="1155"/>
      <c r="Q110" s="1155"/>
      <c r="R110" s="1155"/>
      <c r="S110" s="1155"/>
      <c r="T110" s="1155"/>
      <c r="U110" s="1155"/>
      <c r="V110" s="1155"/>
      <c r="W110" s="1156"/>
      <c r="X110" s="1156"/>
      <c r="Y110" s="1156"/>
      <c r="Z110" s="1156"/>
      <c r="AA110" s="1157" t="s">
        <v>480</v>
      </c>
      <c r="AB110" s="1157"/>
      <c r="AC110" s="1157"/>
      <c r="AD110" s="1156">
        <v>1</v>
      </c>
      <c r="AE110" s="1156"/>
      <c r="AF110" s="1156"/>
      <c r="AG110" s="1156"/>
      <c r="AH110" s="1156">
        <f t="shared" si="1"/>
        <v>0</v>
      </c>
      <c r="AI110" s="1156"/>
      <c r="AJ110" s="1156"/>
      <c r="AK110" s="1156"/>
      <c r="AL110" s="1156"/>
    </row>
    <row r="111" spans="2:38" ht="18" customHeight="1">
      <c r="B111" s="1145" t="s">
        <v>499</v>
      </c>
      <c r="C111" s="1146"/>
      <c r="D111" s="1146"/>
      <c r="E111" s="1146"/>
      <c r="F111" s="1146"/>
      <c r="G111" s="1146"/>
      <c r="H111" s="1146"/>
      <c r="I111" s="1146"/>
      <c r="J111" s="1146"/>
      <c r="K111" s="1146"/>
      <c r="L111" s="1147"/>
      <c r="M111" s="1139" t="s">
        <v>500</v>
      </c>
      <c r="N111" s="1140"/>
      <c r="O111" s="1140"/>
      <c r="P111" s="1140"/>
      <c r="Q111" s="1140"/>
      <c r="R111" s="1140"/>
      <c r="S111" s="1140"/>
      <c r="T111" s="1140"/>
      <c r="U111" s="1140"/>
      <c r="V111" s="1141"/>
      <c r="W111" s="1142">
        <v>83</v>
      </c>
      <c r="X111" s="1143"/>
      <c r="Y111" s="1143"/>
      <c r="Z111" s="1144"/>
      <c r="AA111" s="1136" t="s">
        <v>501</v>
      </c>
      <c r="AB111" s="1137"/>
      <c r="AC111" s="1138"/>
      <c r="AD111" s="1142">
        <v>219460</v>
      </c>
      <c r="AE111" s="1143"/>
      <c r="AF111" s="1143"/>
      <c r="AG111" s="1144"/>
      <c r="AH111" s="1142">
        <f t="shared" si="1"/>
        <v>18215180</v>
      </c>
      <c r="AI111" s="1143"/>
      <c r="AJ111" s="1143"/>
      <c r="AK111" s="1143"/>
      <c r="AL111" s="1144"/>
    </row>
    <row r="112" spans="2:38" ht="18" customHeight="1">
      <c r="B112" s="1145" t="s">
        <v>502</v>
      </c>
      <c r="C112" s="1146"/>
      <c r="D112" s="1146"/>
      <c r="E112" s="1146"/>
      <c r="F112" s="1146"/>
      <c r="G112" s="1146"/>
      <c r="H112" s="1146"/>
      <c r="I112" s="1146"/>
      <c r="J112" s="1146"/>
      <c r="K112" s="1146"/>
      <c r="L112" s="1147"/>
      <c r="M112" s="1139"/>
      <c r="N112" s="1140"/>
      <c r="O112" s="1140"/>
      <c r="P112" s="1140"/>
      <c r="Q112" s="1140"/>
      <c r="R112" s="1140"/>
      <c r="S112" s="1140"/>
      <c r="T112" s="1140"/>
      <c r="U112" s="1140"/>
      <c r="V112" s="1141"/>
      <c r="W112" s="1142">
        <v>188249</v>
      </c>
      <c r="X112" s="1143"/>
      <c r="Y112" s="1143"/>
      <c r="Z112" s="1144"/>
      <c r="AA112" s="1136" t="s">
        <v>503</v>
      </c>
      <c r="AB112" s="1137"/>
      <c r="AC112" s="1138"/>
      <c r="AD112" s="1142">
        <v>12</v>
      </c>
      <c r="AE112" s="1143"/>
      <c r="AF112" s="1143"/>
      <c r="AG112" s="1144"/>
      <c r="AH112" s="1142">
        <f t="shared" si="1"/>
        <v>2258988</v>
      </c>
      <c r="AI112" s="1143"/>
      <c r="AJ112" s="1143"/>
      <c r="AK112" s="1143"/>
      <c r="AL112" s="1144"/>
    </row>
    <row r="113" spans="2:38" ht="18" customHeight="1">
      <c r="B113" s="1145" t="s">
        <v>811</v>
      </c>
      <c r="C113" s="1146"/>
      <c r="D113" s="1146"/>
      <c r="E113" s="1146"/>
      <c r="F113" s="1146"/>
      <c r="G113" s="1146"/>
      <c r="H113" s="1146"/>
      <c r="I113" s="1146"/>
      <c r="J113" s="1146"/>
      <c r="K113" s="1146"/>
      <c r="L113" s="1147"/>
      <c r="M113" s="1139"/>
      <c r="N113" s="1140"/>
      <c r="O113" s="1140"/>
      <c r="P113" s="1140"/>
      <c r="Q113" s="1140"/>
      <c r="R113" s="1140"/>
      <c r="S113" s="1140"/>
      <c r="T113" s="1140"/>
      <c r="U113" s="1140"/>
      <c r="V113" s="1141"/>
      <c r="W113" s="1149">
        <f>SUM(AH5:AL111)-AH60</f>
        <v>44299930</v>
      </c>
      <c r="X113" s="1150"/>
      <c r="Y113" s="1150"/>
      <c r="Z113" s="1151"/>
      <c r="AA113" s="1136" t="s">
        <v>682</v>
      </c>
      <c r="AB113" s="1137"/>
      <c r="AC113" s="1138"/>
      <c r="AD113" s="1152">
        <v>0.48</v>
      </c>
      <c r="AE113" s="1153"/>
      <c r="AF113" s="1153"/>
      <c r="AG113" s="1154"/>
      <c r="AH113" s="1142">
        <f t="shared" si="1"/>
        <v>21263966.399999999</v>
      </c>
      <c r="AI113" s="1143"/>
      <c r="AJ113" s="1143"/>
      <c r="AK113" s="1143"/>
      <c r="AL113" s="1144"/>
    </row>
    <row r="114" spans="2:38" ht="18" customHeight="1">
      <c r="B114" s="1136" t="s">
        <v>504</v>
      </c>
      <c r="C114" s="1137"/>
      <c r="D114" s="1137"/>
      <c r="E114" s="1137"/>
      <c r="F114" s="1137"/>
      <c r="G114" s="1137"/>
      <c r="H114" s="1137"/>
      <c r="I114" s="1137"/>
      <c r="J114" s="1137"/>
      <c r="K114" s="1137"/>
      <c r="L114" s="1138"/>
      <c r="M114" s="1139"/>
      <c r="N114" s="1140"/>
      <c r="O114" s="1140"/>
      <c r="P114" s="1140"/>
      <c r="Q114" s="1140"/>
      <c r="R114" s="1140"/>
      <c r="S114" s="1140"/>
      <c r="T114" s="1140"/>
      <c r="U114" s="1140"/>
      <c r="V114" s="1141"/>
      <c r="W114" s="1142"/>
      <c r="X114" s="1143"/>
      <c r="Y114" s="1143"/>
      <c r="Z114" s="1144"/>
      <c r="AA114" s="1136" t="s">
        <v>505</v>
      </c>
      <c r="AB114" s="1137"/>
      <c r="AC114" s="1138"/>
      <c r="AD114" s="1142"/>
      <c r="AE114" s="1143"/>
      <c r="AF114" s="1143"/>
      <c r="AG114" s="1144"/>
      <c r="AH114" s="1142">
        <f>SUM(AH5:AL113)</f>
        <v>67825404.400000006</v>
      </c>
      <c r="AI114" s="1143"/>
      <c r="AJ114" s="1143"/>
      <c r="AK114" s="1143"/>
      <c r="AL114" s="1144"/>
    </row>
    <row r="115" spans="2:38" ht="18" customHeight="1">
      <c r="B115" s="1145" t="s">
        <v>506</v>
      </c>
      <c r="C115" s="1146"/>
      <c r="D115" s="1146"/>
      <c r="E115" s="1146"/>
      <c r="F115" s="1146"/>
      <c r="G115" s="1146"/>
      <c r="H115" s="1146"/>
      <c r="I115" s="1146"/>
      <c r="J115" s="1146"/>
      <c r="K115" s="1146"/>
      <c r="L115" s="1147"/>
      <c r="M115" s="1148" t="s">
        <v>507</v>
      </c>
      <c r="N115" s="1140"/>
      <c r="O115" s="1140"/>
      <c r="P115" s="1140"/>
      <c r="Q115" s="1140"/>
      <c r="R115" s="1140"/>
      <c r="S115" s="1140"/>
      <c r="T115" s="1140"/>
      <c r="U115" s="1140"/>
      <c r="V115" s="1141"/>
      <c r="W115" s="1149">
        <f>AH114</f>
        <v>67825404.400000006</v>
      </c>
      <c r="X115" s="1150"/>
      <c r="Y115" s="1150"/>
      <c r="Z115" s="1151"/>
      <c r="AA115" s="1136" t="s">
        <v>505</v>
      </c>
      <c r="AB115" s="1137"/>
      <c r="AC115" s="1138"/>
      <c r="AD115" s="1152">
        <v>0.08</v>
      </c>
      <c r="AE115" s="1153"/>
      <c r="AF115" s="1153"/>
      <c r="AG115" s="1154"/>
      <c r="AH115" s="1142">
        <f>W115*AD115</f>
        <v>5426032.3520000009</v>
      </c>
      <c r="AI115" s="1143"/>
      <c r="AJ115" s="1143"/>
      <c r="AK115" s="1143"/>
      <c r="AL115" s="1144"/>
    </row>
    <row r="116" spans="2:38" ht="18" customHeight="1">
      <c r="B116" s="1136" t="s">
        <v>508</v>
      </c>
      <c r="C116" s="1137"/>
      <c r="D116" s="1137"/>
      <c r="E116" s="1137"/>
      <c r="F116" s="1137"/>
      <c r="G116" s="1137"/>
      <c r="H116" s="1137"/>
      <c r="I116" s="1137"/>
      <c r="J116" s="1137"/>
      <c r="K116" s="1137"/>
      <c r="L116" s="1138"/>
      <c r="M116" s="1139"/>
      <c r="N116" s="1140"/>
      <c r="O116" s="1140"/>
      <c r="P116" s="1140"/>
      <c r="Q116" s="1140"/>
      <c r="R116" s="1140"/>
      <c r="S116" s="1140"/>
      <c r="T116" s="1140"/>
      <c r="U116" s="1140"/>
      <c r="V116" s="1141"/>
      <c r="W116" s="1142"/>
      <c r="X116" s="1143"/>
      <c r="Y116" s="1143"/>
      <c r="Z116" s="1144"/>
      <c r="AA116" s="1136" t="s">
        <v>505</v>
      </c>
      <c r="AB116" s="1137"/>
      <c r="AC116" s="1138"/>
      <c r="AD116" s="1142"/>
      <c r="AE116" s="1143"/>
      <c r="AF116" s="1143"/>
      <c r="AG116" s="1144"/>
      <c r="AH116" s="1142">
        <f>AH114+AH115</f>
        <v>73251436.752000004</v>
      </c>
      <c r="AI116" s="1143"/>
      <c r="AJ116" s="1143"/>
      <c r="AK116" s="1143"/>
      <c r="AL116" s="1144"/>
    </row>
    <row r="117" spans="2:38" ht="18" customHeight="1"/>
    <row r="118" spans="2:38" ht="15" customHeight="1"/>
    <row r="119" spans="2:38" ht="15" customHeight="1"/>
    <row r="120" spans="2:38" ht="15" customHeight="1"/>
    <row r="121" spans="2:38" ht="15" customHeight="1"/>
    <row r="122" spans="2:38" ht="15" customHeight="1"/>
    <row r="123" spans="2:38" ht="15" customHeight="1"/>
    <row r="124" spans="2:38" ht="15" customHeight="1"/>
  </sheetData>
  <mergeCells count="679">
    <mergeCell ref="B2:AL2"/>
    <mergeCell ref="B4:L4"/>
    <mergeCell ref="M4:V4"/>
    <mergeCell ref="W4:Z4"/>
    <mergeCell ref="AA4:AC4"/>
    <mergeCell ref="AD4:AG4"/>
    <mergeCell ref="AH4:AL4"/>
    <mergeCell ref="B6:L6"/>
    <mergeCell ref="M6:V6"/>
    <mergeCell ref="W6:Z6"/>
    <mergeCell ref="AA6:AC6"/>
    <mergeCell ref="AD6:AG6"/>
    <mergeCell ref="AH6:AL6"/>
    <mergeCell ref="B5:L5"/>
    <mergeCell ref="M5:V5"/>
    <mergeCell ref="W5:Z5"/>
    <mergeCell ref="AA5:AC5"/>
    <mergeCell ref="AD5:AG5"/>
    <mergeCell ref="AH5:AL5"/>
    <mergeCell ref="B8:L8"/>
    <mergeCell ref="M8:V8"/>
    <mergeCell ref="W8:Z8"/>
    <mergeCell ref="AA8:AC8"/>
    <mergeCell ref="AD8:AG8"/>
    <mergeCell ref="AH8:AL8"/>
    <mergeCell ref="B7:L7"/>
    <mergeCell ref="M7:V7"/>
    <mergeCell ref="W7:Z7"/>
    <mergeCell ref="AA7:AC7"/>
    <mergeCell ref="AD7:AG7"/>
    <mergeCell ref="AH7:AL7"/>
    <mergeCell ref="B10:L10"/>
    <mergeCell ref="M10:V10"/>
    <mergeCell ref="W10:Z10"/>
    <mergeCell ref="AA10:AC10"/>
    <mergeCell ref="AD10:AG10"/>
    <mergeCell ref="AH10:AL10"/>
    <mergeCell ref="B9:L9"/>
    <mergeCell ref="M9:V9"/>
    <mergeCell ref="W9:Z9"/>
    <mergeCell ref="AA9:AC9"/>
    <mergeCell ref="AD9:AG9"/>
    <mergeCell ref="AH9:AL9"/>
    <mergeCell ref="B12:L12"/>
    <mergeCell ref="M12:V12"/>
    <mergeCell ref="W12:Z12"/>
    <mergeCell ref="AA12:AC12"/>
    <mergeCell ref="AD12:AG12"/>
    <mergeCell ref="AH12:AL12"/>
    <mergeCell ref="B11:L11"/>
    <mergeCell ref="M11:V11"/>
    <mergeCell ref="W11:Z11"/>
    <mergeCell ref="AA11:AC11"/>
    <mergeCell ref="AD11:AG11"/>
    <mergeCell ref="AH11:AL11"/>
    <mergeCell ref="B14:L14"/>
    <mergeCell ref="M14:V14"/>
    <mergeCell ref="W14:Z14"/>
    <mergeCell ref="AA14:AC14"/>
    <mergeCell ref="AD14:AG14"/>
    <mergeCell ref="AH14:AL14"/>
    <mergeCell ref="B13:L13"/>
    <mergeCell ref="M13:V13"/>
    <mergeCell ref="W13:Z13"/>
    <mergeCell ref="AA13:AC13"/>
    <mergeCell ref="AD13:AG13"/>
    <mergeCell ref="AH13:AL13"/>
    <mergeCell ref="B16:L16"/>
    <mergeCell ref="M16:V16"/>
    <mergeCell ref="W16:Z16"/>
    <mergeCell ref="AA16:AC16"/>
    <mergeCell ref="AD16:AG16"/>
    <mergeCell ref="AH16:AL16"/>
    <mergeCell ref="B15:L15"/>
    <mergeCell ref="M15:V15"/>
    <mergeCell ref="W15:Z15"/>
    <mergeCell ref="AA15:AC15"/>
    <mergeCell ref="AD15:AG15"/>
    <mergeCell ref="AH15:AL15"/>
    <mergeCell ref="B18:L18"/>
    <mergeCell ref="M18:V18"/>
    <mergeCell ref="W18:Z18"/>
    <mergeCell ref="AA18:AC18"/>
    <mergeCell ref="AD18:AG18"/>
    <mergeCell ref="AH18:AL18"/>
    <mergeCell ref="B17:L17"/>
    <mergeCell ref="M17:V17"/>
    <mergeCell ref="W17:Z17"/>
    <mergeCell ref="AA17:AC17"/>
    <mergeCell ref="AD17:AG17"/>
    <mergeCell ref="AH17:AL17"/>
    <mergeCell ref="B20:L20"/>
    <mergeCell ref="M20:V20"/>
    <mergeCell ref="W20:Z20"/>
    <mergeCell ref="AA20:AC20"/>
    <mergeCell ref="AD20:AG20"/>
    <mergeCell ref="AH20:AL20"/>
    <mergeCell ref="B19:L19"/>
    <mergeCell ref="M19:V19"/>
    <mergeCell ref="W19:Z19"/>
    <mergeCell ref="AA19:AC19"/>
    <mergeCell ref="AD19:AG19"/>
    <mergeCell ref="AH19:AL19"/>
    <mergeCell ref="B22:L22"/>
    <mergeCell ref="M22:V22"/>
    <mergeCell ref="W22:Z22"/>
    <mergeCell ref="AA22:AC22"/>
    <mergeCell ref="AD22:AG22"/>
    <mergeCell ref="AH22:AL22"/>
    <mergeCell ref="B21:L21"/>
    <mergeCell ref="M21:V21"/>
    <mergeCell ref="W21:Z21"/>
    <mergeCell ref="AA21:AC21"/>
    <mergeCell ref="AD21:AG21"/>
    <mergeCell ref="AH21:AL21"/>
    <mergeCell ref="B24:L24"/>
    <mergeCell ref="M24:V24"/>
    <mergeCell ref="W24:Z24"/>
    <mergeCell ref="AA24:AC24"/>
    <mergeCell ref="AD24:AG24"/>
    <mergeCell ref="AH24:AL24"/>
    <mergeCell ref="B23:L23"/>
    <mergeCell ref="M23:V23"/>
    <mergeCell ref="W23:Z23"/>
    <mergeCell ref="AA23:AC23"/>
    <mergeCell ref="AD23:AG23"/>
    <mergeCell ref="AH23:AL23"/>
    <mergeCell ref="B26:L26"/>
    <mergeCell ref="M26:V26"/>
    <mergeCell ref="W26:Z26"/>
    <mergeCell ref="AA26:AC26"/>
    <mergeCell ref="AD26:AG26"/>
    <mergeCell ref="AH26:AL26"/>
    <mergeCell ref="B25:L25"/>
    <mergeCell ref="M25:V25"/>
    <mergeCell ref="W25:Z25"/>
    <mergeCell ref="AA25:AC25"/>
    <mergeCell ref="AD25:AG25"/>
    <mergeCell ref="AH25:AL25"/>
    <mergeCell ref="B28:L28"/>
    <mergeCell ref="M28:V28"/>
    <mergeCell ref="W28:Z28"/>
    <mergeCell ref="AA28:AC28"/>
    <mergeCell ref="AD28:AG28"/>
    <mergeCell ref="AH28:AL28"/>
    <mergeCell ref="B27:L27"/>
    <mergeCell ref="M27:V27"/>
    <mergeCell ref="W27:Z27"/>
    <mergeCell ref="AA27:AC27"/>
    <mergeCell ref="AD27:AG27"/>
    <mergeCell ref="AH27:AL27"/>
    <mergeCell ref="B30:L30"/>
    <mergeCell ref="M30:V30"/>
    <mergeCell ref="W30:Z30"/>
    <mergeCell ref="AA30:AC30"/>
    <mergeCell ref="AD30:AG30"/>
    <mergeCell ref="AH30:AL30"/>
    <mergeCell ref="B29:L29"/>
    <mergeCell ref="M29:V29"/>
    <mergeCell ref="W29:Z29"/>
    <mergeCell ref="AA29:AC29"/>
    <mergeCell ref="AD29:AG29"/>
    <mergeCell ref="AH29:AL29"/>
    <mergeCell ref="B32:L32"/>
    <mergeCell ref="M32:V32"/>
    <mergeCell ref="W32:Z32"/>
    <mergeCell ref="AA32:AC32"/>
    <mergeCell ref="AD32:AG32"/>
    <mergeCell ref="AH32:AL32"/>
    <mergeCell ref="B31:L31"/>
    <mergeCell ref="M31:V31"/>
    <mergeCell ref="W31:Z31"/>
    <mergeCell ref="AA31:AC31"/>
    <mergeCell ref="AD31:AG31"/>
    <mergeCell ref="AH31:AL31"/>
    <mergeCell ref="B34:L34"/>
    <mergeCell ref="M34:V34"/>
    <mergeCell ref="W34:Z34"/>
    <mergeCell ref="AA34:AC34"/>
    <mergeCell ref="AD34:AG34"/>
    <mergeCell ref="AH34:AL34"/>
    <mergeCell ref="B33:L33"/>
    <mergeCell ref="M33:V33"/>
    <mergeCell ref="W33:Z33"/>
    <mergeCell ref="AA33:AC33"/>
    <mergeCell ref="AD33:AG33"/>
    <mergeCell ref="AH33:AL33"/>
    <mergeCell ref="B36:L36"/>
    <mergeCell ref="M36:V36"/>
    <mergeCell ref="W36:Z36"/>
    <mergeCell ref="AA36:AC36"/>
    <mergeCell ref="AD36:AG36"/>
    <mergeCell ref="AH36:AL36"/>
    <mergeCell ref="B35:L35"/>
    <mergeCell ref="M35:V35"/>
    <mergeCell ref="W35:Z35"/>
    <mergeCell ref="AA35:AC35"/>
    <mergeCell ref="AD35:AG35"/>
    <mergeCell ref="AH35:AL35"/>
    <mergeCell ref="B38:L38"/>
    <mergeCell ref="M38:V38"/>
    <mergeCell ref="W38:Z38"/>
    <mergeCell ref="AA38:AC38"/>
    <mergeCell ref="AD38:AG38"/>
    <mergeCell ref="AH38:AL38"/>
    <mergeCell ref="B37:L37"/>
    <mergeCell ref="M37:V37"/>
    <mergeCell ref="W37:Z37"/>
    <mergeCell ref="AA37:AC37"/>
    <mergeCell ref="AD37:AG37"/>
    <mergeCell ref="AH37:AL37"/>
    <mergeCell ref="B40:L40"/>
    <mergeCell ref="M40:V40"/>
    <mergeCell ref="W40:Z40"/>
    <mergeCell ref="AA40:AC40"/>
    <mergeCell ref="AD40:AG40"/>
    <mergeCell ref="AH40:AL40"/>
    <mergeCell ref="B39:L39"/>
    <mergeCell ref="M39:V39"/>
    <mergeCell ref="W39:Z39"/>
    <mergeCell ref="AA39:AC39"/>
    <mergeCell ref="AD39:AG39"/>
    <mergeCell ref="AH39:AL39"/>
    <mergeCell ref="B42:L42"/>
    <mergeCell ref="M42:V42"/>
    <mergeCell ref="W42:Z42"/>
    <mergeCell ref="AA42:AC42"/>
    <mergeCell ref="AD42:AG42"/>
    <mergeCell ref="AH42:AL42"/>
    <mergeCell ref="B41:L41"/>
    <mergeCell ref="M41:V41"/>
    <mergeCell ref="W41:Z41"/>
    <mergeCell ref="AA41:AC41"/>
    <mergeCell ref="AD41:AG41"/>
    <mergeCell ref="AH41:AL41"/>
    <mergeCell ref="B44:L44"/>
    <mergeCell ref="M44:V44"/>
    <mergeCell ref="W44:Z44"/>
    <mergeCell ref="AA44:AC44"/>
    <mergeCell ref="AD44:AG44"/>
    <mergeCell ref="AH44:AL44"/>
    <mergeCell ref="B43:L43"/>
    <mergeCell ref="M43:V43"/>
    <mergeCell ref="W43:Z43"/>
    <mergeCell ref="AA43:AC43"/>
    <mergeCell ref="AD43:AG43"/>
    <mergeCell ref="AH43:AL43"/>
    <mergeCell ref="B46:L46"/>
    <mergeCell ref="M46:V46"/>
    <mergeCell ref="W46:Z46"/>
    <mergeCell ref="AA46:AC46"/>
    <mergeCell ref="AD46:AG46"/>
    <mergeCell ref="AH46:AL46"/>
    <mergeCell ref="B45:L45"/>
    <mergeCell ref="M45:V45"/>
    <mergeCell ref="W45:Z45"/>
    <mergeCell ref="AA45:AC45"/>
    <mergeCell ref="AD45:AG45"/>
    <mergeCell ref="AH45:AL45"/>
    <mergeCell ref="B48:L48"/>
    <mergeCell ref="M48:V48"/>
    <mergeCell ref="W48:Z48"/>
    <mergeCell ref="AA48:AC48"/>
    <mergeCell ref="AD48:AG48"/>
    <mergeCell ref="AH48:AL48"/>
    <mergeCell ref="B47:L47"/>
    <mergeCell ref="M47:V47"/>
    <mergeCell ref="W47:Z47"/>
    <mergeCell ref="AA47:AC47"/>
    <mergeCell ref="AD47:AG47"/>
    <mergeCell ref="AH47:AL47"/>
    <mergeCell ref="B50:L50"/>
    <mergeCell ref="M50:V50"/>
    <mergeCell ref="W50:Z50"/>
    <mergeCell ref="AA50:AC50"/>
    <mergeCell ref="AD50:AG50"/>
    <mergeCell ref="AH50:AL50"/>
    <mergeCell ref="B49:L49"/>
    <mergeCell ref="M49:V49"/>
    <mergeCell ref="W49:Z49"/>
    <mergeCell ref="AA49:AC49"/>
    <mergeCell ref="AD49:AG49"/>
    <mergeCell ref="AH49:AL49"/>
    <mergeCell ref="B52:L52"/>
    <mergeCell ref="M52:V52"/>
    <mergeCell ref="W52:Z52"/>
    <mergeCell ref="AA52:AC52"/>
    <mergeCell ref="AD52:AG52"/>
    <mergeCell ref="AH52:AL52"/>
    <mergeCell ref="B51:L51"/>
    <mergeCell ref="M51:V51"/>
    <mergeCell ref="W51:Z51"/>
    <mergeCell ref="AA51:AC51"/>
    <mergeCell ref="AD51:AG51"/>
    <mergeCell ref="AH51:AL51"/>
    <mergeCell ref="B54:L54"/>
    <mergeCell ref="M54:V54"/>
    <mergeCell ref="W54:Z54"/>
    <mergeCell ref="AA54:AC54"/>
    <mergeCell ref="AD54:AG54"/>
    <mergeCell ref="AH54:AL54"/>
    <mergeCell ref="B53:L53"/>
    <mergeCell ref="M53:V53"/>
    <mergeCell ref="W53:Z53"/>
    <mergeCell ref="AA53:AC53"/>
    <mergeCell ref="AD53:AG53"/>
    <mergeCell ref="AH53:AL53"/>
    <mergeCell ref="B56:L56"/>
    <mergeCell ref="M56:V56"/>
    <mergeCell ref="W56:Z56"/>
    <mergeCell ref="AA56:AC56"/>
    <mergeCell ref="AD56:AG56"/>
    <mergeCell ref="AH56:AL56"/>
    <mergeCell ref="B55:L55"/>
    <mergeCell ref="M55:V55"/>
    <mergeCell ref="W55:Z55"/>
    <mergeCell ref="AA55:AC55"/>
    <mergeCell ref="AD55:AG55"/>
    <mergeCell ref="AH55:AL55"/>
    <mergeCell ref="B58:L58"/>
    <mergeCell ref="M58:V58"/>
    <mergeCell ref="W58:Z58"/>
    <mergeCell ref="AA58:AC58"/>
    <mergeCell ref="AD58:AG58"/>
    <mergeCell ref="AH58:AL58"/>
    <mergeCell ref="B57:L57"/>
    <mergeCell ref="M57:V57"/>
    <mergeCell ref="W57:Z57"/>
    <mergeCell ref="AA57:AC57"/>
    <mergeCell ref="AD57:AG57"/>
    <mergeCell ref="AH57:AL57"/>
    <mergeCell ref="B60:L60"/>
    <mergeCell ref="M60:V60"/>
    <mergeCell ref="W60:Z60"/>
    <mergeCell ref="AA60:AC60"/>
    <mergeCell ref="AD60:AG60"/>
    <mergeCell ref="AH60:AL60"/>
    <mergeCell ref="B59:L59"/>
    <mergeCell ref="M59:V59"/>
    <mergeCell ref="W59:Z59"/>
    <mergeCell ref="AA59:AC59"/>
    <mergeCell ref="AD59:AG59"/>
    <mergeCell ref="AH59:AL59"/>
    <mergeCell ref="B62:L62"/>
    <mergeCell ref="M62:V62"/>
    <mergeCell ref="W62:Z62"/>
    <mergeCell ref="AA62:AC62"/>
    <mergeCell ref="AD62:AG62"/>
    <mergeCell ref="AH62:AL62"/>
    <mergeCell ref="B61:L61"/>
    <mergeCell ref="M61:V61"/>
    <mergeCell ref="W61:Z61"/>
    <mergeCell ref="AA61:AC61"/>
    <mergeCell ref="AD61:AG61"/>
    <mergeCell ref="AH61:AL61"/>
    <mergeCell ref="B64:L64"/>
    <mergeCell ref="M64:V64"/>
    <mergeCell ref="W64:Z64"/>
    <mergeCell ref="AA64:AC64"/>
    <mergeCell ref="AD64:AG64"/>
    <mergeCell ref="AH64:AL64"/>
    <mergeCell ref="B63:L63"/>
    <mergeCell ref="M63:V63"/>
    <mergeCell ref="W63:Z63"/>
    <mergeCell ref="AA63:AC63"/>
    <mergeCell ref="AD63:AG63"/>
    <mergeCell ref="AH63:AL63"/>
    <mergeCell ref="B66:L66"/>
    <mergeCell ref="M66:V66"/>
    <mergeCell ref="W66:Z66"/>
    <mergeCell ref="AA66:AC66"/>
    <mergeCell ref="AD66:AG66"/>
    <mergeCell ref="AH66:AL66"/>
    <mergeCell ref="B65:L65"/>
    <mergeCell ref="M65:V65"/>
    <mergeCell ref="W65:Z65"/>
    <mergeCell ref="AA65:AC65"/>
    <mergeCell ref="AD65:AG65"/>
    <mergeCell ref="AH65:AL65"/>
    <mergeCell ref="B68:L68"/>
    <mergeCell ref="M68:V68"/>
    <mergeCell ref="W68:Z68"/>
    <mergeCell ref="AA68:AC68"/>
    <mergeCell ref="AD68:AG68"/>
    <mergeCell ref="AH68:AL68"/>
    <mergeCell ref="B67:L67"/>
    <mergeCell ref="M67:V67"/>
    <mergeCell ref="W67:Z67"/>
    <mergeCell ref="AA67:AC67"/>
    <mergeCell ref="AD67:AG67"/>
    <mergeCell ref="AH67:AL67"/>
    <mergeCell ref="B70:L70"/>
    <mergeCell ref="M70:V70"/>
    <mergeCell ref="W70:Z70"/>
    <mergeCell ref="AA70:AC70"/>
    <mergeCell ref="AD70:AG70"/>
    <mergeCell ref="AH70:AL70"/>
    <mergeCell ref="B69:L69"/>
    <mergeCell ref="M69:V69"/>
    <mergeCell ref="W69:Z69"/>
    <mergeCell ref="AA69:AC69"/>
    <mergeCell ref="AD69:AG69"/>
    <mergeCell ref="AH69:AL69"/>
    <mergeCell ref="B72:L72"/>
    <mergeCell ref="M72:V72"/>
    <mergeCell ref="W72:Z72"/>
    <mergeCell ref="AA72:AC72"/>
    <mergeCell ref="AD72:AG72"/>
    <mergeCell ref="AH72:AL72"/>
    <mergeCell ref="B71:L71"/>
    <mergeCell ref="M71:V71"/>
    <mergeCell ref="W71:Z71"/>
    <mergeCell ref="AA71:AC71"/>
    <mergeCell ref="AD71:AG71"/>
    <mergeCell ref="AH71:AL71"/>
    <mergeCell ref="B74:L74"/>
    <mergeCell ref="M74:V74"/>
    <mergeCell ref="W74:Z74"/>
    <mergeCell ref="AA74:AC74"/>
    <mergeCell ref="AD74:AG74"/>
    <mergeCell ref="AH74:AL74"/>
    <mergeCell ref="B73:L73"/>
    <mergeCell ref="M73:V73"/>
    <mergeCell ref="W73:Z73"/>
    <mergeCell ref="AA73:AC73"/>
    <mergeCell ref="AD73:AG73"/>
    <mergeCell ref="AH73:AL73"/>
    <mergeCell ref="B76:L76"/>
    <mergeCell ref="M76:V76"/>
    <mergeCell ref="W76:Z76"/>
    <mergeCell ref="AA76:AC76"/>
    <mergeCell ref="AD76:AG76"/>
    <mergeCell ref="AH76:AL76"/>
    <mergeCell ref="B75:L75"/>
    <mergeCell ref="M75:V75"/>
    <mergeCell ref="W75:Z75"/>
    <mergeCell ref="AA75:AC75"/>
    <mergeCell ref="AD75:AG75"/>
    <mergeCell ref="AH75:AL75"/>
    <mergeCell ref="B78:L78"/>
    <mergeCell ref="M78:V78"/>
    <mergeCell ref="W78:Z78"/>
    <mergeCell ref="AA78:AC78"/>
    <mergeCell ref="AD78:AG78"/>
    <mergeCell ref="AH78:AL78"/>
    <mergeCell ref="B77:L77"/>
    <mergeCell ref="M77:V77"/>
    <mergeCell ref="W77:Z77"/>
    <mergeCell ref="AA77:AC77"/>
    <mergeCell ref="AD77:AG77"/>
    <mergeCell ref="AH77:AL77"/>
    <mergeCell ref="B80:L80"/>
    <mergeCell ref="M80:V80"/>
    <mergeCell ref="W80:Z80"/>
    <mergeCell ref="AA80:AC80"/>
    <mergeCell ref="AD80:AG80"/>
    <mergeCell ref="AH80:AL80"/>
    <mergeCell ref="B79:L79"/>
    <mergeCell ref="M79:V79"/>
    <mergeCell ref="W79:Z79"/>
    <mergeCell ref="AA79:AC79"/>
    <mergeCell ref="AD79:AG79"/>
    <mergeCell ref="AH79:AL79"/>
    <mergeCell ref="B82:L82"/>
    <mergeCell ref="M82:V82"/>
    <mergeCell ref="W82:Z82"/>
    <mergeCell ref="AA82:AC82"/>
    <mergeCell ref="AD82:AG82"/>
    <mergeCell ref="AH82:AL82"/>
    <mergeCell ref="B81:L81"/>
    <mergeCell ref="M81:V81"/>
    <mergeCell ref="W81:Z81"/>
    <mergeCell ref="AA81:AC81"/>
    <mergeCell ref="AD81:AG81"/>
    <mergeCell ref="AH81:AL81"/>
    <mergeCell ref="B84:L84"/>
    <mergeCell ref="M84:V84"/>
    <mergeCell ref="W84:Z84"/>
    <mergeCell ref="AA84:AC84"/>
    <mergeCell ref="AD84:AG84"/>
    <mergeCell ref="AH84:AL84"/>
    <mergeCell ref="B83:L83"/>
    <mergeCell ref="M83:V83"/>
    <mergeCell ref="W83:Z83"/>
    <mergeCell ref="AA83:AC83"/>
    <mergeCell ref="AD83:AG83"/>
    <mergeCell ref="AH83:AL83"/>
    <mergeCell ref="B86:L86"/>
    <mergeCell ref="M86:V86"/>
    <mergeCell ref="W86:Z86"/>
    <mergeCell ref="AA86:AC86"/>
    <mergeCell ref="AD86:AG86"/>
    <mergeCell ref="AH86:AL86"/>
    <mergeCell ref="B85:L85"/>
    <mergeCell ref="M85:V85"/>
    <mergeCell ref="W85:Z85"/>
    <mergeCell ref="AA85:AC85"/>
    <mergeCell ref="AD85:AG85"/>
    <mergeCell ref="AH85:AL85"/>
    <mergeCell ref="B88:L88"/>
    <mergeCell ref="M88:V88"/>
    <mergeCell ref="W88:Z88"/>
    <mergeCell ref="AA88:AC88"/>
    <mergeCell ref="AD88:AG88"/>
    <mergeCell ref="AH88:AL88"/>
    <mergeCell ref="B87:L87"/>
    <mergeCell ref="M87:V87"/>
    <mergeCell ref="W87:Z87"/>
    <mergeCell ref="AA87:AC87"/>
    <mergeCell ref="AD87:AG87"/>
    <mergeCell ref="AH87:AL87"/>
    <mergeCell ref="B90:L90"/>
    <mergeCell ref="M90:V90"/>
    <mergeCell ref="W90:Z90"/>
    <mergeCell ref="AA90:AC90"/>
    <mergeCell ref="AD90:AG90"/>
    <mergeCell ref="AH90:AL90"/>
    <mergeCell ref="B89:L89"/>
    <mergeCell ref="M89:V89"/>
    <mergeCell ref="W89:Z89"/>
    <mergeCell ref="AA89:AC89"/>
    <mergeCell ref="AD89:AG89"/>
    <mergeCell ref="AH89:AL89"/>
    <mergeCell ref="B92:L92"/>
    <mergeCell ref="M92:V92"/>
    <mergeCell ref="W92:Z92"/>
    <mergeCell ref="AA92:AC92"/>
    <mergeCell ref="AD92:AG92"/>
    <mergeCell ref="AH92:AL92"/>
    <mergeCell ref="B91:L91"/>
    <mergeCell ref="M91:V91"/>
    <mergeCell ref="W91:Z91"/>
    <mergeCell ref="AA91:AC91"/>
    <mergeCell ref="AD91:AG91"/>
    <mergeCell ref="AH91:AL91"/>
    <mergeCell ref="B94:L94"/>
    <mergeCell ref="M94:V94"/>
    <mergeCell ref="W94:Z94"/>
    <mergeCell ref="AA94:AC94"/>
    <mergeCell ref="AD94:AG94"/>
    <mergeCell ref="AH94:AL94"/>
    <mergeCell ref="B93:L93"/>
    <mergeCell ref="M93:V93"/>
    <mergeCell ref="W93:Z93"/>
    <mergeCell ref="AA93:AC93"/>
    <mergeCell ref="AD93:AG93"/>
    <mergeCell ref="AH93:AL93"/>
    <mergeCell ref="B96:L96"/>
    <mergeCell ref="M96:V96"/>
    <mergeCell ref="W96:Z96"/>
    <mergeCell ref="AA96:AC96"/>
    <mergeCell ref="AD96:AG96"/>
    <mergeCell ref="AH96:AL96"/>
    <mergeCell ref="B95:L95"/>
    <mergeCell ref="M95:V95"/>
    <mergeCell ref="W95:Z95"/>
    <mergeCell ref="AA95:AC95"/>
    <mergeCell ref="AD95:AG95"/>
    <mergeCell ref="AH95:AL95"/>
    <mergeCell ref="B98:L98"/>
    <mergeCell ref="M98:V98"/>
    <mergeCell ref="W98:Z98"/>
    <mergeCell ref="AA98:AC98"/>
    <mergeCell ref="AD98:AG98"/>
    <mergeCell ref="AH98:AL98"/>
    <mergeCell ref="B97:L97"/>
    <mergeCell ref="M97:V97"/>
    <mergeCell ref="W97:Z97"/>
    <mergeCell ref="AA97:AC97"/>
    <mergeCell ref="AD97:AG97"/>
    <mergeCell ref="AH97:AL97"/>
    <mergeCell ref="B100:L100"/>
    <mergeCell ref="M100:V100"/>
    <mergeCell ref="W100:Z100"/>
    <mergeCell ref="AA100:AC100"/>
    <mergeCell ref="AD100:AG100"/>
    <mergeCell ref="AH100:AL100"/>
    <mergeCell ref="B99:L99"/>
    <mergeCell ref="M99:V99"/>
    <mergeCell ref="W99:Z99"/>
    <mergeCell ref="AA99:AC99"/>
    <mergeCell ref="AD99:AG99"/>
    <mergeCell ref="AH99:AL99"/>
    <mergeCell ref="B102:L102"/>
    <mergeCell ref="M102:V102"/>
    <mergeCell ref="W102:Z102"/>
    <mergeCell ref="AA102:AC102"/>
    <mergeCell ref="AD102:AG102"/>
    <mergeCell ref="AH102:AL102"/>
    <mergeCell ref="B101:L101"/>
    <mergeCell ref="M101:V101"/>
    <mergeCell ref="W101:Z101"/>
    <mergeCell ref="AA101:AC101"/>
    <mergeCell ref="AD101:AG101"/>
    <mergeCell ref="AH101:AL101"/>
    <mergeCell ref="B104:L104"/>
    <mergeCell ref="M104:V104"/>
    <mergeCell ref="W104:Z104"/>
    <mergeCell ref="AA104:AC104"/>
    <mergeCell ref="AD104:AG104"/>
    <mergeCell ref="AH104:AL104"/>
    <mergeCell ref="B103:L103"/>
    <mergeCell ref="M103:V103"/>
    <mergeCell ref="W103:Z103"/>
    <mergeCell ref="AA103:AC103"/>
    <mergeCell ref="AD103:AG103"/>
    <mergeCell ref="AH103:AL103"/>
    <mergeCell ref="B106:L106"/>
    <mergeCell ref="M106:V106"/>
    <mergeCell ref="W106:Z106"/>
    <mergeCell ref="AA106:AC106"/>
    <mergeCell ref="AD106:AG106"/>
    <mergeCell ref="AH106:AL106"/>
    <mergeCell ref="B105:L105"/>
    <mergeCell ref="M105:V105"/>
    <mergeCell ref="W105:Z105"/>
    <mergeCell ref="AA105:AC105"/>
    <mergeCell ref="AD105:AG105"/>
    <mergeCell ref="AH105:AL105"/>
    <mergeCell ref="B108:L108"/>
    <mergeCell ref="M108:V108"/>
    <mergeCell ref="W108:Z108"/>
    <mergeCell ref="AA108:AC108"/>
    <mergeCell ref="AD108:AG108"/>
    <mergeCell ref="AH108:AL108"/>
    <mergeCell ref="B107:L107"/>
    <mergeCell ref="M107:V107"/>
    <mergeCell ref="W107:Z107"/>
    <mergeCell ref="AA107:AC107"/>
    <mergeCell ref="AD107:AG107"/>
    <mergeCell ref="AH107:AL107"/>
    <mergeCell ref="B110:L110"/>
    <mergeCell ref="M110:V110"/>
    <mergeCell ref="W110:Z110"/>
    <mergeCell ref="AA110:AC110"/>
    <mergeCell ref="AD110:AG110"/>
    <mergeCell ref="AH110:AL110"/>
    <mergeCell ref="B109:L109"/>
    <mergeCell ref="M109:V109"/>
    <mergeCell ref="W109:Z109"/>
    <mergeCell ref="AA109:AC109"/>
    <mergeCell ref="AD109:AG109"/>
    <mergeCell ref="AH109:AL109"/>
    <mergeCell ref="B112:L112"/>
    <mergeCell ref="M112:V112"/>
    <mergeCell ref="W112:Z112"/>
    <mergeCell ref="AA112:AC112"/>
    <mergeCell ref="AD112:AG112"/>
    <mergeCell ref="AH112:AL112"/>
    <mergeCell ref="B111:L111"/>
    <mergeCell ref="M111:V111"/>
    <mergeCell ref="W111:Z111"/>
    <mergeCell ref="AA111:AC111"/>
    <mergeCell ref="AD111:AG111"/>
    <mergeCell ref="AH111:AL111"/>
    <mergeCell ref="B114:L114"/>
    <mergeCell ref="M114:V114"/>
    <mergeCell ref="W114:Z114"/>
    <mergeCell ref="AA114:AC114"/>
    <mergeCell ref="AD114:AG114"/>
    <mergeCell ref="AH114:AL114"/>
    <mergeCell ref="B113:L113"/>
    <mergeCell ref="M113:V113"/>
    <mergeCell ref="W113:Z113"/>
    <mergeCell ref="AA113:AC113"/>
    <mergeCell ref="AD113:AG113"/>
    <mergeCell ref="AH113:AL113"/>
    <mergeCell ref="B116:L116"/>
    <mergeCell ref="M116:V116"/>
    <mergeCell ref="W116:Z116"/>
    <mergeCell ref="AA116:AC116"/>
    <mergeCell ref="AD116:AG116"/>
    <mergeCell ref="AH116:AL116"/>
    <mergeCell ref="B115:L115"/>
    <mergeCell ref="M115:V115"/>
    <mergeCell ref="W115:Z115"/>
    <mergeCell ref="AA115:AC115"/>
    <mergeCell ref="AD115:AG115"/>
    <mergeCell ref="AH115:AL115"/>
  </mergeCells>
  <phoneticPr fontId="1"/>
  <pageMargins left="0.59055118110236227" right="0.59055118110236227" top="0.59055118110236227" bottom="0.59055118110236227" header="0.39370078740157483" footer="0.39370078740157483"/>
  <pageSetup paperSize="9" scale="89" orientation="portrait" r:id="rId1"/>
  <headerFooter>
    <oddFooter>&amp;C－　&amp;P　－</oddFooter>
  </headerFooter>
  <rowBreaks count="2" manualBreakCount="2">
    <brk id="49" min="1" max="36" man="1"/>
    <brk id="90" min="1"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AH45"/>
  <sheetViews>
    <sheetView topLeftCell="A5" zoomScaleNormal="100" zoomScaleSheetLayoutView="100" workbookViewId="0">
      <selection activeCell="T46" sqref="T46"/>
    </sheetView>
  </sheetViews>
  <sheetFormatPr defaultColWidth="3.109375" defaultRowHeight="18.75" customHeight="1"/>
  <cols>
    <col min="1" max="1" width="3.109375" style="383" customWidth="1"/>
    <col min="2" max="9" width="3.109375" style="383"/>
    <col min="10" max="10" width="3.109375" style="383" customWidth="1"/>
    <col min="11" max="15" width="3.109375" style="383"/>
    <col min="16" max="16" width="3.109375" style="383" customWidth="1"/>
    <col min="17" max="16384" width="3.109375" style="383"/>
  </cols>
  <sheetData>
    <row r="1" spans="1:34" s="384" customFormat="1" ht="18.75" hidden="1" customHeight="1">
      <c r="A1" s="715"/>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438"/>
      <c r="AC1" s="438"/>
      <c r="AD1" s="438"/>
      <c r="AE1" s="438"/>
      <c r="AF1" s="438"/>
      <c r="AG1" s="438"/>
      <c r="AH1" s="438"/>
    </row>
    <row r="2" spans="1:34" s="384" customFormat="1" ht="18.75" hidden="1" customHeight="1">
      <c r="A2" s="715"/>
      <c r="B2" s="715"/>
      <c r="C2" s="715"/>
      <c r="D2" s="715"/>
      <c r="E2" s="715"/>
      <c r="F2" s="715"/>
      <c r="G2" s="715"/>
      <c r="H2" s="715"/>
      <c r="I2" s="715"/>
      <c r="J2" s="715"/>
      <c r="K2" s="715"/>
      <c r="L2" s="715"/>
      <c r="M2" s="715"/>
      <c r="N2" s="715"/>
      <c r="O2" s="715"/>
      <c r="P2" s="715"/>
      <c r="Q2" s="715"/>
      <c r="R2" s="715"/>
      <c r="S2" s="715"/>
      <c r="T2" s="715"/>
      <c r="U2" s="715"/>
      <c r="V2" s="715"/>
      <c r="W2" s="715"/>
      <c r="X2" s="715"/>
      <c r="Y2" s="715"/>
      <c r="Z2" s="715"/>
      <c r="AA2" s="715"/>
      <c r="AB2" s="438"/>
      <c r="AC2" s="438"/>
      <c r="AD2" s="438"/>
      <c r="AE2" s="438"/>
      <c r="AF2" s="438"/>
      <c r="AG2" s="438"/>
      <c r="AH2" s="438"/>
    </row>
    <row r="3" spans="1:34" s="384" customFormat="1" ht="18.75" hidden="1" customHeight="1">
      <c r="A3" s="715"/>
      <c r="B3" s="715"/>
      <c r="C3" s="715"/>
      <c r="D3" s="715"/>
      <c r="E3" s="715"/>
      <c r="F3" s="715"/>
      <c r="G3" s="715"/>
      <c r="H3" s="715"/>
      <c r="I3" s="715"/>
      <c r="J3" s="715"/>
      <c r="K3" s="715"/>
      <c r="L3" s="715"/>
      <c r="M3" s="715"/>
      <c r="N3" s="715"/>
      <c r="O3" s="715"/>
      <c r="P3" s="715"/>
      <c r="Q3" s="715"/>
      <c r="R3" s="715"/>
      <c r="S3" s="715"/>
      <c r="T3" s="715"/>
      <c r="U3" s="715"/>
      <c r="V3" s="715"/>
      <c r="W3" s="715"/>
      <c r="X3" s="715"/>
      <c r="Y3" s="715"/>
      <c r="Z3" s="715"/>
      <c r="AA3" s="715"/>
      <c r="AB3" s="438"/>
      <c r="AC3" s="438"/>
      <c r="AD3" s="438"/>
      <c r="AE3" s="438"/>
      <c r="AF3" s="438"/>
      <c r="AG3" s="438"/>
      <c r="AH3" s="438"/>
    </row>
    <row r="4" spans="1:34" ht="18.75" hidden="1" customHeight="1">
      <c r="A4" s="438"/>
      <c r="B4" s="438"/>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row>
    <row r="5" spans="1:34" ht="18.75" customHeight="1">
      <c r="A5" s="384"/>
      <c r="B5" s="384"/>
      <c r="C5" s="384"/>
      <c r="D5" s="384"/>
      <c r="E5" s="384"/>
      <c r="F5" s="384"/>
      <c r="G5" s="384"/>
      <c r="H5" s="384"/>
      <c r="I5" s="384"/>
      <c r="J5" s="384"/>
      <c r="K5" s="384"/>
      <c r="N5" s="384"/>
      <c r="O5" s="384"/>
      <c r="P5" s="384"/>
      <c r="Q5" s="384"/>
      <c r="S5" s="384"/>
      <c r="T5" s="384"/>
      <c r="U5" s="384"/>
      <c r="V5" s="384"/>
      <c r="W5" s="384"/>
      <c r="X5" s="384"/>
      <c r="Y5" s="384"/>
      <c r="Z5" s="384"/>
      <c r="AA5" s="384"/>
    </row>
    <row r="6" spans="1:34" ht="18.75" customHeight="1">
      <c r="A6" s="384"/>
      <c r="B6" s="384"/>
      <c r="C6" s="384"/>
      <c r="D6" s="384"/>
      <c r="E6" s="384"/>
      <c r="F6" s="384"/>
      <c r="G6" s="384"/>
      <c r="H6" s="384"/>
      <c r="I6" s="384"/>
      <c r="J6" s="384"/>
      <c r="K6" s="384"/>
      <c r="L6" s="384"/>
      <c r="M6" s="384"/>
      <c r="N6" s="384"/>
      <c r="O6" s="384"/>
      <c r="P6" s="384"/>
      <c r="S6" s="713" t="s">
        <v>821</v>
      </c>
      <c r="T6" s="713"/>
      <c r="U6" s="713"/>
      <c r="V6" s="713"/>
      <c r="W6" s="713"/>
      <c r="X6" s="713"/>
      <c r="Y6" s="713"/>
      <c r="Z6" s="713"/>
      <c r="AA6" s="713"/>
    </row>
    <row r="7" spans="1:34" ht="18.75" customHeight="1">
      <c r="A7" s="714" t="s">
        <v>423</v>
      </c>
      <c r="B7" s="714"/>
      <c r="C7" s="714"/>
      <c r="D7" s="714"/>
      <c r="E7" s="714"/>
      <c r="F7" s="714"/>
      <c r="G7" s="714"/>
      <c r="H7" s="384"/>
      <c r="I7" s="384" t="s">
        <v>424</v>
      </c>
      <c r="J7" s="384"/>
      <c r="K7" s="384"/>
      <c r="L7" s="384"/>
      <c r="M7" s="384"/>
      <c r="N7" s="384"/>
      <c r="O7" s="384"/>
      <c r="P7" s="384"/>
      <c r="Q7" s="384"/>
      <c r="R7" s="384"/>
      <c r="S7" s="384"/>
      <c r="T7" s="384"/>
      <c r="U7" s="384"/>
      <c r="V7" s="384"/>
      <c r="W7" s="384"/>
    </row>
    <row r="8" spans="1:34" ht="18.75" customHeight="1">
      <c r="A8" s="384"/>
      <c r="B8" s="384"/>
      <c r="D8" s="385"/>
      <c r="E8" s="385"/>
      <c r="F8" s="385"/>
      <c r="G8" s="385"/>
      <c r="H8" s="384"/>
      <c r="J8" s="384"/>
      <c r="K8" s="384"/>
      <c r="L8" s="384"/>
      <c r="M8" s="384"/>
      <c r="N8" s="384"/>
      <c r="O8" s="384"/>
      <c r="P8" s="384"/>
      <c r="Q8" s="384"/>
      <c r="R8" s="384"/>
      <c r="S8" s="384"/>
      <c r="T8" s="384"/>
      <c r="U8" s="384"/>
      <c r="V8" s="384"/>
      <c r="W8" s="384"/>
    </row>
    <row r="9" spans="1:34" ht="18.75" customHeight="1">
      <c r="A9" s="384"/>
      <c r="B9" s="384"/>
      <c r="C9" s="384"/>
      <c r="D9" s="384"/>
      <c r="E9" s="384"/>
      <c r="F9" s="384"/>
      <c r="G9" s="384"/>
      <c r="H9" s="384"/>
      <c r="I9" s="384"/>
      <c r="J9" s="384"/>
      <c r="K9" s="384"/>
      <c r="L9" s="384"/>
      <c r="M9" s="384"/>
      <c r="N9" s="384"/>
      <c r="O9" s="384"/>
      <c r="P9" s="384"/>
      <c r="Q9" s="384" t="s">
        <v>425</v>
      </c>
      <c r="R9" s="384"/>
      <c r="S9" s="384"/>
      <c r="T9" s="384"/>
      <c r="U9" s="384"/>
      <c r="V9" s="384"/>
      <c r="W9" s="384"/>
    </row>
    <row r="10" spans="1:34" ht="18.75" customHeight="1">
      <c r="A10" s="384"/>
      <c r="B10" s="384"/>
      <c r="C10" s="384"/>
      <c r="D10" s="384"/>
      <c r="E10" s="384"/>
      <c r="F10" s="384"/>
      <c r="G10" s="384"/>
      <c r="H10" s="384"/>
      <c r="I10" s="384"/>
      <c r="J10" s="384"/>
      <c r="K10" s="384"/>
      <c r="L10" s="384"/>
      <c r="M10" s="384"/>
      <c r="N10" s="384"/>
      <c r="O10" s="384"/>
      <c r="P10" s="384"/>
      <c r="Q10" s="384"/>
      <c r="R10" s="384"/>
      <c r="S10" s="384"/>
      <c r="T10" s="384"/>
      <c r="U10" s="384"/>
      <c r="V10" s="384"/>
      <c r="W10" s="384"/>
    </row>
    <row r="11" spans="1:34" ht="18.75" customHeight="1">
      <c r="A11" s="384"/>
      <c r="B11" s="384"/>
      <c r="C11" s="384"/>
      <c r="D11" s="384"/>
      <c r="E11" s="384"/>
      <c r="F11" s="384"/>
      <c r="G11" s="384"/>
      <c r="J11" s="384"/>
      <c r="L11" s="384" t="s">
        <v>591</v>
      </c>
      <c r="N11" s="384"/>
      <c r="O11" s="384"/>
      <c r="P11" s="384"/>
      <c r="Q11" s="384"/>
      <c r="R11" s="384"/>
      <c r="S11" s="384"/>
      <c r="T11" s="384"/>
      <c r="U11" s="384"/>
      <c r="V11" s="384"/>
      <c r="W11" s="384"/>
    </row>
    <row r="12" spans="1:34" ht="18.75" customHeight="1">
      <c r="A12" s="384"/>
      <c r="B12" s="384"/>
      <c r="C12" s="384"/>
      <c r="D12" s="384"/>
      <c r="E12" s="384"/>
      <c r="F12" s="384"/>
      <c r="G12" s="384"/>
      <c r="H12" s="384"/>
      <c r="I12" s="384"/>
      <c r="J12" s="384"/>
      <c r="K12" s="384"/>
      <c r="L12" s="384"/>
      <c r="M12" s="384"/>
      <c r="N12" s="384"/>
      <c r="O12" s="384"/>
      <c r="P12" s="384"/>
      <c r="Q12" s="384"/>
      <c r="R12" s="384"/>
      <c r="S12" s="384"/>
      <c r="T12" s="384"/>
      <c r="U12" s="384"/>
      <c r="V12" s="384"/>
      <c r="W12" s="384"/>
    </row>
    <row r="13" spans="1:34" ht="18.75" customHeight="1">
      <c r="A13" s="384"/>
      <c r="B13" s="384"/>
      <c r="C13" s="384" t="s">
        <v>426</v>
      </c>
      <c r="D13" s="384"/>
      <c r="E13" s="384"/>
      <c r="F13" s="384"/>
      <c r="G13" s="384"/>
      <c r="H13" s="384"/>
      <c r="I13" s="384"/>
      <c r="J13" s="384"/>
      <c r="K13" s="384"/>
      <c r="L13" s="384"/>
      <c r="M13" s="384"/>
      <c r="N13" s="384"/>
      <c r="O13" s="384"/>
      <c r="P13" s="384"/>
      <c r="Q13" s="384"/>
      <c r="R13" s="384"/>
      <c r="S13" s="384"/>
      <c r="T13" s="384"/>
      <c r="U13" s="384"/>
      <c r="V13" s="384"/>
      <c r="W13" s="384"/>
    </row>
    <row r="14" spans="1:34" ht="18.75" customHeight="1">
      <c r="A14" s="384"/>
      <c r="B14" s="384"/>
      <c r="C14" s="384"/>
      <c r="D14" s="384"/>
      <c r="E14" s="384"/>
      <c r="F14" s="384"/>
      <c r="G14" s="384"/>
      <c r="H14" s="384"/>
      <c r="I14" s="384"/>
      <c r="J14" s="384"/>
      <c r="K14" s="384"/>
      <c r="L14" s="384"/>
      <c r="M14" s="384"/>
      <c r="N14" s="384"/>
      <c r="O14" s="384"/>
      <c r="P14" s="384"/>
      <c r="Q14" s="384"/>
      <c r="R14" s="384"/>
      <c r="S14" s="384"/>
      <c r="T14" s="384"/>
      <c r="U14" s="384"/>
      <c r="V14" s="384"/>
      <c r="W14" s="384"/>
    </row>
    <row r="15" spans="1:34" ht="18.75" customHeight="1">
      <c r="A15" s="384"/>
      <c r="C15" s="384"/>
      <c r="D15" s="384"/>
      <c r="E15" s="384"/>
      <c r="F15" s="384"/>
      <c r="G15" s="384"/>
      <c r="H15" s="384"/>
      <c r="I15" s="384"/>
      <c r="J15" s="384"/>
      <c r="K15" s="384"/>
      <c r="L15" s="384"/>
      <c r="M15" s="384" t="s">
        <v>427</v>
      </c>
      <c r="N15" s="384"/>
      <c r="O15" s="384"/>
      <c r="P15" s="384"/>
      <c r="Q15" s="384"/>
      <c r="R15" s="384"/>
      <c r="S15" s="384"/>
      <c r="T15" s="384"/>
      <c r="U15" s="384"/>
      <c r="V15" s="384"/>
      <c r="W15" s="384"/>
    </row>
    <row r="16" spans="1:34" ht="18.75" customHeight="1">
      <c r="A16" s="384"/>
      <c r="B16" s="384"/>
      <c r="C16" s="384"/>
      <c r="D16" s="384"/>
      <c r="E16" s="384"/>
      <c r="F16" s="384"/>
      <c r="G16" s="384"/>
      <c r="H16" s="384"/>
      <c r="I16" s="384"/>
      <c r="J16" s="384"/>
      <c r="K16" s="384"/>
      <c r="L16" s="384"/>
      <c r="M16" s="384"/>
      <c r="N16" s="384"/>
      <c r="O16" s="384"/>
      <c r="P16" s="384"/>
      <c r="Q16" s="384"/>
      <c r="R16" s="384"/>
      <c r="S16" s="384"/>
      <c r="T16" s="384"/>
      <c r="U16" s="384"/>
      <c r="V16" s="384"/>
      <c r="W16" s="384"/>
    </row>
    <row r="17" spans="1:26" ht="18.75" customHeight="1">
      <c r="A17" s="384"/>
      <c r="B17" s="384"/>
      <c r="C17" s="384" t="s">
        <v>428</v>
      </c>
      <c r="D17" s="384"/>
      <c r="E17" s="384"/>
      <c r="F17" s="384"/>
      <c r="G17" s="384"/>
      <c r="H17" s="384"/>
      <c r="I17" s="384"/>
      <c r="K17" s="384"/>
      <c r="M17" s="384"/>
      <c r="N17" s="384" t="s">
        <v>820</v>
      </c>
      <c r="P17" s="384"/>
      <c r="Q17" s="384"/>
      <c r="R17" s="384"/>
      <c r="S17" s="384"/>
      <c r="T17" s="384"/>
      <c r="U17" s="384"/>
      <c r="V17" s="384"/>
      <c r="W17" s="384"/>
    </row>
    <row r="18" spans="1:26" ht="18.75" customHeight="1">
      <c r="A18" s="384"/>
      <c r="B18" s="384"/>
      <c r="C18" s="384"/>
      <c r="D18" s="384"/>
      <c r="E18" s="384"/>
      <c r="F18" s="384"/>
      <c r="G18" s="384"/>
      <c r="H18" s="384"/>
      <c r="I18" s="384"/>
      <c r="J18" s="386"/>
      <c r="K18" s="386"/>
      <c r="L18" s="386"/>
      <c r="M18" s="386"/>
      <c r="N18" s="386"/>
      <c r="O18" s="384"/>
      <c r="P18" s="384"/>
      <c r="Q18" s="384"/>
      <c r="R18" s="384"/>
      <c r="S18" s="384"/>
      <c r="T18" s="384"/>
      <c r="U18" s="384"/>
      <c r="V18" s="384"/>
      <c r="W18" s="384"/>
    </row>
    <row r="19" spans="1:26" ht="18.75" customHeight="1">
      <c r="A19" s="384"/>
      <c r="B19" s="384"/>
      <c r="C19" s="384" t="s">
        <v>429</v>
      </c>
      <c r="D19" s="384"/>
      <c r="E19" s="384"/>
      <c r="F19" s="384"/>
      <c r="G19" s="384"/>
      <c r="H19" s="384"/>
      <c r="I19" s="384"/>
      <c r="K19" s="384"/>
      <c r="N19" s="384">
        <v>1</v>
      </c>
      <c r="O19" s="384" t="s">
        <v>430</v>
      </c>
      <c r="P19" s="384"/>
      <c r="Q19" s="384"/>
      <c r="R19" s="384"/>
      <c r="S19" s="384"/>
      <c r="T19" s="384"/>
      <c r="U19" s="384"/>
      <c r="V19" s="384"/>
      <c r="W19" s="384"/>
    </row>
    <row r="20" spans="1:26" ht="18.75" customHeight="1">
      <c r="A20" s="384"/>
      <c r="B20" s="384"/>
      <c r="C20" s="384"/>
      <c r="D20" s="384"/>
      <c r="E20" s="384"/>
      <c r="F20" s="384"/>
      <c r="G20" s="384"/>
      <c r="H20" s="384"/>
      <c r="I20" s="384"/>
      <c r="J20" s="386"/>
      <c r="K20" s="386"/>
      <c r="L20" s="386"/>
      <c r="M20" s="386"/>
      <c r="N20" s="386"/>
      <c r="O20" s="384"/>
      <c r="P20" s="384"/>
      <c r="Q20" s="384"/>
      <c r="R20" s="384"/>
      <c r="S20" s="384"/>
      <c r="T20" s="384"/>
      <c r="U20" s="384"/>
      <c r="V20" s="384"/>
      <c r="W20" s="384"/>
    </row>
    <row r="21" spans="1:26" ht="18.75" customHeight="1">
      <c r="A21" s="384"/>
      <c r="B21" s="384"/>
      <c r="C21" s="384" t="s">
        <v>431</v>
      </c>
      <c r="D21" s="384"/>
      <c r="E21" s="384"/>
      <c r="F21" s="384"/>
      <c r="G21" s="384"/>
      <c r="H21" s="384"/>
      <c r="I21" s="384"/>
      <c r="K21" s="387"/>
      <c r="N21" s="716">
        <v>43489</v>
      </c>
      <c r="O21" s="716"/>
      <c r="P21" s="716"/>
      <c r="Q21" s="716"/>
      <c r="R21" s="716"/>
      <c r="S21" s="716"/>
      <c r="T21" s="384"/>
      <c r="U21" s="384"/>
      <c r="V21" s="384"/>
      <c r="W21" s="384"/>
    </row>
    <row r="22" spans="1:26" ht="18.75" customHeight="1">
      <c r="A22" s="384"/>
      <c r="B22" s="384"/>
      <c r="C22" s="384"/>
      <c r="D22" s="384"/>
      <c r="E22" s="384"/>
      <c r="F22" s="384"/>
      <c r="G22" s="384"/>
      <c r="H22" s="384"/>
      <c r="I22" s="384"/>
      <c r="J22" s="386"/>
      <c r="K22" s="386"/>
      <c r="L22" s="386"/>
      <c r="M22" s="386"/>
      <c r="T22" s="384"/>
      <c r="U22" s="384"/>
      <c r="V22" s="384"/>
      <c r="W22" s="384"/>
    </row>
    <row r="23" spans="1:26" ht="18.75" customHeight="1">
      <c r="A23" s="384"/>
      <c r="B23" s="384"/>
      <c r="C23" s="384" t="s">
        <v>432</v>
      </c>
      <c r="D23" s="384"/>
      <c r="E23" s="384"/>
      <c r="F23" s="384"/>
      <c r="G23" s="384"/>
      <c r="H23" s="384"/>
      <c r="I23" s="384"/>
      <c r="K23" s="387"/>
      <c r="N23" s="716">
        <v>43493</v>
      </c>
      <c r="O23" s="716"/>
      <c r="P23" s="716"/>
      <c r="Q23" s="716"/>
      <c r="R23" s="716"/>
      <c r="S23" s="716"/>
      <c r="T23" s="384"/>
      <c r="U23" s="384"/>
      <c r="V23" s="384"/>
      <c r="W23" s="384"/>
    </row>
    <row r="24" spans="1:26" ht="18.75" customHeight="1">
      <c r="A24" s="384"/>
      <c r="B24" s="384"/>
      <c r="C24" s="384"/>
      <c r="D24" s="384"/>
      <c r="E24" s="384"/>
      <c r="F24" s="384"/>
      <c r="G24" s="384"/>
      <c r="H24" s="384"/>
      <c r="I24" s="384"/>
      <c r="J24" s="386"/>
      <c r="K24" s="386"/>
      <c r="L24" s="386"/>
      <c r="M24" s="386"/>
      <c r="T24" s="384"/>
      <c r="U24" s="384"/>
      <c r="V24" s="384"/>
      <c r="W24" s="384"/>
    </row>
    <row r="25" spans="1:26" ht="18.75" customHeight="1">
      <c r="A25" s="384"/>
      <c r="B25" s="384"/>
      <c r="C25" s="384" t="s">
        <v>433</v>
      </c>
      <c r="D25" s="384"/>
      <c r="E25" s="384"/>
      <c r="F25" s="384"/>
      <c r="G25" s="384"/>
      <c r="H25" s="384"/>
      <c r="I25" s="384"/>
      <c r="K25" s="384"/>
      <c r="M25" s="384"/>
      <c r="N25" s="388" t="s">
        <v>434</v>
      </c>
      <c r="P25" s="384"/>
      <c r="Q25" s="384"/>
      <c r="R25" s="384"/>
      <c r="S25" s="384"/>
      <c r="T25" s="384"/>
      <c r="U25" s="384"/>
      <c r="V25" s="384"/>
      <c r="W25" s="384"/>
    </row>
    <row r="26" spans="1:26" ht="18.75" customHeight="1">
      <c r="A26" s="384"/>
      <c r="B26" s="384"/>
      <c r="C26" s="384"/>
      <c r="D26" s="384"/>
      <c r="E26" s="384"/>
      <c r="F26" s="384"/>
      <c r="G26" s="384"/>
      <c r="H26" s="384"/>
      <c r="I26" s="384"/>
      <c r="J26" s="386"/>
      <c r="K26" s="386"/>
      <c r="L26" s="386"/>
      <c r="M26" s="386"/>
      <c r="N26" s="386"/>
      <c r="O26" s="384"/>
      <c r="P26" s="384"/>
      <c r="Q26" s="384"/>
      <c r="R26" s="384"/>
      <c r="S26" s="384"/>
      <c r="T26" s="384"/>
      <c r="U26" s="384"/>
      <c r="V26" s="384"/>
      <c r="W26" s="384"/>
    </row>
    <row r="27" spans="1:26" ht="18.75" customHeight="1">
      <c r="A27" s="384"/>
      <c r="B27" s="384"/>
      <c r="C27" s="384" t="s">
        <v>435</v>
      </c>
      <c r="D27" s="384"/>
      <c r="E27" s="384"/>
      <c r="F27" s="384"/>
      <c r="G27" s="384"/>
      <c r="H27" s="384"/>
      <c r="I27" s="384"/>
      <c r="K27" s="387"/>
      <c r="N27" s="716">
        <v>43531</v>
      </c>
      <c r="O27" s="716"/>
      <c r="P27" s="716"/>
      <c r="Q27" s="716"/>
      <c r="R27" s="716"/>
      <c r="S27" s="716"/>
      <c r="T27" s="384"/>
      <c r="U27" s="384"/>
      <c r="V27" s="384"/>
      <c r="W27" s="384"/>
    </row>
    <row r="28" spans="1:26" ht="18.75" customHeight="1">
      <c r="A28" s="384"/>
      <c r="B28" s="384"/>
      <c r="C28" s="384"/>
      <c r="D28" s="384"/>
      <c r="E28" s="384"/>
      <c r="F28" s="384"/>
      <c r="G28" s="384"/>
      <c r="H28" s="384"/>
      <c r="I28" s="384"/>
      <c r="J28" s="386"/>
      <c r="K28" s="386"/>
      <c r="L28" s="386"/>
      <c r="M28" s="386"/>
    </row>
    <row r="29" spans="1:26" ht="18.75" customHeight="1">
      <c r="A29" s="384"/>
      <c r="B29" s="384"/>
      <c r="C29" s="384" t="s">
        <v>436</v>
      </c>
      <c r="D29" s="384"/>
      <c r="E29" s="384"/>
      <c r="F29" s="384"/>
      <c r="G29" s="384"/>
      <c r="H29" s="384"/>
      <c r="I29" s="384"/>
      <c r="K29" s="389"/>
      <c r="N29" s="710">
        <v>43556</v>
      </c>
      <c r="O29" s="710"/>
      <c r="P29" s="710"/>
      <c r="Q29" s="710"/>
      <c r="R29" s="710"/>
      <c r="S29" s="710"/>
      <c r="T29" s="389" t="s">
        <v>437</v>
      </c>
      <c r="U29" s="710">
        <v>43921</v>
      </c>
      <c r="V29" s="710"/>
      <c r="W29" s="710"/>
      <c r="X29" s="710"/>
      <c r="Y29" s="710"/>
      <c r="Z29" s="710"/>
    </row>
    <row r="30" spans="1:26" ht="18.75" customHeight="1">
      <c r="A30" s="384"/>
      <c r="B30" s="384"/>
      <c r="C30" s="384"/>
      <c r="D30" s="384"/>
      <c r="E30" s="384"/>
      <c r="F30" s="384"/>
      <c r="G30" s="384"/>
      <c r="H30" s="384"/>
      <c r="I30" s="384"/>
      <c r="J30" s="386"/>
      <c r="K30" s="386"/>
      <c r="L30" s="386"/>
      <c r="M30" s="386"/>
      <c r="T30" s="384"/>
      <c r="U30" s="384"/>
      <c r="V30" s="384"/>
      <c r="W30" s="384"/>
    </row>
    <row r="31" spans="1:26" ht="18.75" customHeight="1">
      <c r="A31" s="384"/>
      <c r="B31" s="384"/>
      <c r="C31" s="384" t="s">
        <v>438</v>
      </c>
      <c r="D31" s="384"/>
      <c r="E31" s="384"/>
      <c r="F31" s="384"/>
      <c r="G31" s="384"/>
      <c r="H31" s="384"/>
      <c r="I31" s="384"/>
      <c r="K31" s="384"/>
      <c r="M31" s="384"/>
      <c r="N31" s="384" t="s">
        <v>439</v>
      </c>
      <c r="O31" s="384"/>
      <c r="P31" s="384"/>
      <c r="Q31" s="384"/>
      <c r="R31" s="384"/>
      <c r="S31" s="384"/>
      <c r="T31" s="384"/>
      <c r="U31" s="384"/>
      <c r="V31" s="384"/>
      <c r="W31" s="384"/>
    </row>
    <row r="32" spans="1:26" ht="18.75" customHeight="1">
      <c r="A32" s="384"/>
      <c r="B32" s="384"/>
      <c r="C32" s="384"/>
      <c r="D32" s="384"/>
      <c r="E32" s="384"/>
      <c r="F32" s="384"/>
      <c r="G32" s="384"/>
      <c r="H32" s="384"/>
      <c r="I32" s="384"/>
      <c r="J32" s="386"/>
      <c r="K32" s="386"/>
      <c r="L32" s="386"/>
      <c r="M32" s="386"/>
      <c r="N32" s="386"/>
      <c r="O32" s="384"/>
      <c r="P32" s="384"/>
      <c r="Q32" s="384"/>
      <c r="R32" s="384"/>
      <c r="S32" s="384"/>
      <c r="T32" s="384"/>
      <c r="U32" s="384"/>
      <c r="V32" s="384"/>
      <c r="W32" s="384"/>
    </row>
    <row r="33" spans="1:23" ht="18.75" customHeight="1">
      <c r="A33" s="384"/>
      <c r="B33" s="384"/>
      <c r="C33" s="384" t="s">
        <v>440</v>
      </c>
      <c r="D33" s="384"/>
      <c r="E33" s="384"/>
      <c r="F33" s="384"/>
      <c r="G33" s="384"/>
      <c r="H33" s="384"/>
      <c r="I33" s="384"/>
      <c r="K33" s="384"/>
      <c r="M33" s="384"/>
      <c r="N33" s="384" t="s">
        <v>441</v>
      </c>
      <c r="O33" s="384"/>
      <c r="P33" s="384"/>
      <c r="Q33" s="384"/>
      <c r="R33" s="384"/>
      <c r="S33" s="384"/>
      <c r="T33" s="384"/>
      <c r="U33" s="384"/>
      <c r="V33" s="384"/>
      <c r="W33" s="384"/>
    </row>
    <row r="34" spans="1:23" ht="18.75" customHeight="1">
      <c r="A34" s="384"/>
      <c r="B34" s="384"/>
      <c r="C34" s="384"/>
      <c r="D34" s="384"/>
      <c r="E34" s="384"/>
      <c r="F34" s="384"/>
      <c r="G34" s="384"/>
      <c r="H34" s="384"/>
      <c r="I34" s="384"/>
      <c r="J34" s="386"/>
      <c r="K34" s="386"/>
      <c r="L34" s="386"/>
      <c r="M34" s="386"/>
      <c r="N34" s="386"/>
      <c r="O34" s="384"/>
      <c r="P34" s="384"/>
      <c r="Q34" s="384"/>
      <c r="R34" s="384"/>
      <c r="S34" s="384"/>
      <c r="T34" s="384"/>
      <c r="U34" s="384"/>
      <c r="V34" s="384"/>
      <c r="W34" s="384"/>
    </row>
    <row r="35" spans="1:23" ht="18.75" customHeight="1">
      <c r="A35" s="384"/>
      <c r="B35" s="384"/>
      <c r="C35" s="384" t="s">
        <v>442</v>
      </c>
      <c r="D35" s="384"/>
      <c r="E35" s="384"/>
      <c r="F35" s="384"/>
      <c r="G35" s="384"/>
      <c r="H35" s="384"/>
      <c r="I35" s="384"/>
      <c r="J35" s="384"/>
      <c r="K35" s="384"/>
      <c r="L35" s="384"/>
      <c r="M35" s="384"/>
      <c r="N35" s="384" t="s">
        <v>443</v>
      </c>
      <c r="O35" s="384"/>
      <c r="Q35" s="384"/>
      <c r="R35" s="384"/>
      <c r="T35" s="384" t="s">
        <v>444</v>
      </c>
      <c r="U35" s="384"/>
      <c r="V35" s="384"/>
      <c r="W35" s="384"/>
    </row>
    <row r="36" spans="1:23" ht="18.75" customHeight="1">
      <c r="A36" s="384"/>
      <c r="B36" s="384"/>
      <c r="C36" s="384"/>
      <c r="D36" s="384"/>
      <c r="E36" s="384"/>
      <c r="F36" s="384"/>
      <c r="G36" s="384"/>
      <c r="H36" s="384"/>
      <c r="I36" s="384"/>
      <c r="J36" s="386"/>
      <c r="K36" s="386"/>
      <c r="L36" s="386"/>
      <c r="M36" s="386"/>
      <c r="N36" s="386"/>
      <c r="O36" s="384"/>
      <c r="P36" s="384"/>
      <c r="Q36" s="384"/>
      <c r="R36" s="384"/>
      <c r="S36" s="384"/>
      <c r="T36" s="384"/>
      <c r="U36" s="384"/>
      <c r="V36" s="384"/>
      <c r="W36" s="384"/>
    </row>
    <row r="37" spans="1:23" ht="18.75" customHeight="1">
      <c r="A37" s="384"/>
      <c r="B37" s="384"/>
      <c r="C37" s="384" t="s">
        <v>445</v>
      </c>
      <c r="D37" s="384"/>
      <c r="E37" s="384"/>
      <c r="F37" s="384"/>
      <c r="G37" s="384"/>
      <c r="H37" s="384"/>
      <c r="I37" s="384"/>
      <c r="K37" s="384"/>
      <c r="L37" s="384"/>
      <c r="M37" s="384"/>
      <c r="N37" s="384" t="s">
        <v>443</v>
      </c>
      <c r="O37" s="384"/>
      <c r="Q37" s="384"/>
      <c r="R37" s="384"/>
      <c r="S37" s="384"/>
      <c r="T37" s="384" t="s">
        <v>819</v>
      </c>
      <c r="U37" s="384"/>
      <c r="V37" s="384"/>
      <c r="W37" s="384"/>
    </row>
    <row r="38" spans="1:23" ht="18.75" customHeight="1">
      <c r="A38" s="384"/>
      <c r="B38" s="384"/>
      <c r="C38" s="384"/>
      <c r="D38" s="384"/>
      <c r="E38" s="384"/>
      <c r="F38" s="384"/>
      <c r="G38" s="384"/>
      <c r="H38" s="384"/>
      <c r="I38" s="384"/>
      <c r="K38" s="384"/>
      <c r="L38" s="384"/>
      <c r="M38" s="384"/>
      <c r="N38" s="384" t="s">
        <v>443</v>
      </c>
      <c r="O38" s="384"/>
      <c r="Q38" s="384"/>
      <c r="R38" s="384"/>
      <c r="S38" s="384"/>
      <c r="T38" s="384" t="s">
        <v>446</v>
      </c>
      <c r="U38" s="384"/>
      <c r="V38" s="384"/>
      <c r="W38" s="384"/>
    </row>
    <row r="39" spans="1:23" ht="18.75" customHeight="1">
      <c r="A39" s="384"/>
      <c r="B39" s="384"/>
      <c r="C39" s="384"/>
      <c r="D39" s="384"/>
      <c r="E39" s="384"/>
      <c r="F39" s="384"/>
      <c r="G39" s="384"/>
      <c r="H39" s="384"/>
      <c r="I39" s="384"/>
      <c r="J39" s="386"/>
      <c r="K39" s="386"/>
      <c r="L39" s="386"/>
      <c r="M39" s="386"/>
      <c r="N39" s="386"/>
      <c r="O39" s="384"/>
      <c r="P39" s="384"/>
      <c r="Q39" s="384"/>
      <c r="R39" s="384"/>
      <c r="S39" s="384"/>
      <c r="T39" s="384"/>
      <c r="U39" s="384"/>
      <c r="V39" s="384"/>
      <c r="W39" s="384"/>
    </row>
    <row r="40" spans="1:23" ht="18.75" customHeight="1">
      <c r="A40" s="384"/>
      <c r="B40" s="384"/>
      <c r="C40" s="384" t="s">
        <v>447</v>
      </c>
      <c r="D40" s="384"/>
      <c r="E40" s="384"/>
      <c r="F40" s="384"/>
      <c r="G40" s="384"/>
      <c r="H40" s="384"/>
      <c r="I40" s="384"/>
      <c r="K40" s="384"/>
      <c r="L40" s="384"/>
      <c r="M40" s="384"/>
      <c r="N40" s="384" t="s">
        <v>448</v>
      </c>
      <c r="O40" s="384"/>
      <c r="P40" s="384"/>
      <c r="Q40" s="384"/>
      <c r="R40" s="384"/>
      <c r="S40" s="384"/>
      <c r="T40" s="384"/>
      <c r="U40" s="384"/>
      <c r="V40" s="384"/>
      <c r="W40" s="384"/>
    </row>
    <row r="41" spans="1:23" ht="18.75" customHeight="1">
      <c r="A41" s="384"/>
      <c r="B41" s="384"/>
      <c r="C41" s="384"/>
      <c r="D41" s="384"/>
      <c r="E41" s="384"/>
      <c r="F41" s="384"/>
      <c r="G41" s="384"/>
      <c r="H41" s="384"/>
      <c r="I41" s="384"/>
      <c r="J41" s="384"/>
      <c r="K41" s="384"/>
      <c r="L41" s="384"/>
      <c r="M41" s="384"/>
      <c r="N41" s="384"/>
      <c r="O41" s="384"/>
      <c r="P41" s="384"/>
      <c r="Q41" s="384"/>
      <c r="R41" s="384"/>
      <c r="S41" s="384"/>
      <c r="T41" s="384"/>
      <c r="U41" s="384"/>
      <c r="V41" s="384"/>
      <c r="W41" s="384"/>
    </row>
    <row r="42" spans="1:23" ht="18.75" customHeight="1">
      <c r="A42" s="384"/>
      <c r="B42" s="384"/>
      <c r="C42" s="384" t="s">
        <v>449</v>
      </c>
      <c r="D42" s="384"/>
      <c r="E42" s="384"/>
      <c r="F42" s="384"/>
      <c r="G42" s="384"/>
      <c r="H42" s="384"/>
      <c r="I42" s="384"/>
      <c r="K42" s="384"/>
      <c r="L42" s="384"/>
      <c r="M42" s="384"/>
      <c r="N42" s="384" t="s">
        <v>450</v>
      </c>
      <c r="P42" s="384"/>
      <c r="Q42" s="384"/>
      <c r="R42" s="384"/>
      <c r="S42" s="384"/>
      <c r="T42" s="384"/>
      <c r="U42" s="384"/>
      <c r="V42" s="384"/>
      <c r="W42" s="384"/>
    </row>
    <row r="43" spans="1:23" ht="18.75" customHeight="1">
      <c r="A43" s="384"/>
      <c r="B43" s="384"/>
      <c r="C43" s="384"/>
      <c r="D43" s="384"/>
      <c r="E43" s="384"/>
      <c r="F43" s="384"/>
      <c r="G43" s="384"/>
      <c r="H43" s="384"/>
      <c r="I43" s="384"/>
      <c r="J43" s="384"/>
      <c r="K43" s="384"/>
      <c r="L43" s="384"/>
      <c r="M43" s="384"/>
      <c r="N43" s="384"/>
      <c r="O43" s="384"/>
      <c r="P43" s="384"/>
      <c r="Q43" s="384"/>
      <c r="R43" s="384"/>
      <c r="S43" s="384"/>
      <c r="T43" s="384"/>
      <c r="U43" s="384"/>
      <c r="V43" s="384"/>
      <c r="W43" s="384"/>
    </row>
    <row r="44" spans="1:23" ht="18.75" customHeight="1">
      <c r="A44" s="384"/>
      <c r="B44" s="384"/>
      <c r="C44" s="384"/>
      <c r="D44" s="384"/>
      <c r="E44" s="384"/>
      <c r="F44" s="384"/>
      <c r="G44" s="384"/>
      <c r="H44" s="384"/>
      <c r="I44" s="384"/>
      <c r="J44" s="384"/>
      <c r="K44" s="384"/>
      <c r="L44" s="384"/>
      <c r="M44" s="384"/>
      <c r="N44" s="384"/>
      <c r="O44" s="384"/>
      <c r="P44" s="384"/>
      <c r="Q44" s="384"/>
      <c r="R44" s="384"/>
      <c r="S44" s="384"/>
      <c r="T44" s="384"/>
      <c r="U44" s="384"/>
      <c r="V44" s="384"/>
      <c r="W44" s="384"/>
    </row>
    <row r="45" spans="1:23" ht="18.75" customHeight="1">
      <c r="A45" s="384"/>
      <c r="B45" s="384"/>
      <c r="C45" s="384"/>
      <c r="D45" s="384"/>
      <c r="E45" s="384"/>
      <c r="F45" s="384"/>
      <c r="G45" s="384"/>
      <c r="H45" s="384"/>
      <c r="I45" s="384"/>
      <c r="J45" s="384"/>
      <c r="K45" s="384"/>
      <c r="L45" s="384"/>
      <c r="M45" s="384"/>
      <c r="N45" s="384"/>
      <c r="O45" s="384"/>
      <c r="P45" s="384"/>
      <c r="Q45" s="384"/>
      <c r="R45" s="384"/>
      <c r="S45" s="384"/>
      <c r="T45" s="384"/>
      <c r="U45" s="384"/>
      <c r="V45" s="384"/>
      <c r="W45" s="384"/>
    </row>
  </sheetData>
  <mergeCells count="17">
    <mergeCell ref="N29:S29"/>
    <mergeCell ref="U29:Z29"/>
    <mergeCell ref="A7:G7"/>
    <mergeCell ref="N21:S21"/>
    <mergeCell ref="N23:S23"/>
    <mergeCell ref="N27:S27"/>
    <mergeCell ref="A2:C3"/>
    <mergeCell ref="D2:H3"/>
    <mergeCell ref="I2:N3"/>
    <mergeCell ref="A1:C1"/>
    <mergeCell ref="D1:H1"/>
    <mergeCell ref="I1:N1"/>
    <mergeCell ref="S6:AA6"/>
    <mergeCell ref="T1:AA1"/>
    <mergeCell ref="O1:S1"/>
    <mergeCell ref="O2:S3"/>
    <mergeCell ref="T2:AA3"/>
  </mergeCells>
  <phoneticPr fontId="1"/>
  <printOptions horizontalCentered="1"/>
  <pageMargins left="0.78740157480314965" right="0.78740157480314965" top="0.78740157480314965" bottom="0.78740157480314965" header="0.1574803149606299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6FFFF"/>
  </sheetPr>
  <dimension ref="A1:H39"/>
  <sheetViews>
    <sheetView view="pageBreakPreview" zoomScaleNormal="100" zoomScaleSheetLayoutView="100" workbookViewId="0">
      <selection activeCell="T46" sqref="T46"/>
    </sheetView>
  </sheetViews>
  <sheetFormatPr defaultColWidth="18.44140625" defaultRowHeight="15.6" customHeight="1"/>
  <cols>
    <col min="1" max="1" width="8.77734375" style="381" customWidth="1"/>
    <col min="2" max="2" width="18.77734375" style="382" customWidth="1"/>
    <col min="3" max="3" width="8.77734375" style="381" customWidth="1"/>
    <col min="4" max="4" width="18.77734375" style="382" customWidth="1"/>
    <col min="5" max="5" width="8.77734375" style="381" customWidth="1"/>
    <col min="6" max="6" width="18.77734375" style="382" customWidth="1"/>
    <col min="7" max="16384" width="18.44140625" style="364"/>
  </cols>
  <sheetData>
    <row r="1" spans="1:8" s="359" customFormat="1" ht="21.6" customHeight="1">
      <c r="A1" s="357"/>
      <c r="B1" s="358"/>
      <c r="C1" s="357"/>
      <c r="D1" s="358"/>
      <c r="E1" s="357"/>
      <c r="F1" s="358" t="s">
        <v>683</v>
      </c>
      <c r="G1" s="357"/>
      <c r="H1" s="423"/>
    </row>
    <row r="2" spans="1:8" s="359" customFormat="1" ht="21.6" customHeight="1">
      <c r="A2" s="357"/>
      <c r="B2" s="358" t="s">
        <v>813</v>
      </c>
      <c r="C2" s="357"/>
      <c r="D2" s="358"/>
      <c r="E2" s="357" t="s">
        <v>814</v>
      </c>
      <c r="F2" s="358"/>
    </row>
    <row r="3" spans="1:8" s="362" customFormat="1" ht="21.6" customHeight="1">
      <c r="A3" s="360"/>
      <c r="B3" s="358"/>
      <c r="C3" s="360"/>
      <c r="D3" s="361"/>
      <c r="E3" s="357"/>
      <c r="F3" s="361"/>
    </row>
    <row r="4" spans="1:8" ht="18" customHeight="1">
      <c r="A4" s="363" t="str">
        <f t="shared" ref="A4" si="0">"  平成"&amp;YEAR(A7)-1988&amp;"年"</f>
        <v xml:space="preserve">  平成31年</v>
      </c>
      <c r="B4" s="364"/>
      <c r="C4" s="363" t="str">
        <f t="shared" ref="C4" si="1">"  平成"&amp;YEAR(C7)-1988&amp;"年"</f>
        <v xml:space="preserve">  平成31年</v>
      </c>
      <c r="D4" s="364"/>
      <c r="E4" s="363" t="str">
        <f t="shared" ref="E4" si="2">"  平成"&amp;YEAR(E7)-1988&amp;"年"</f>
        <v xml:space="preserve">  平成31年</v>
      </c>
      <c r="F4" s="364"/>
    </row>
    <row r="5" spans="1:8" ht="18" customHeight="1">
      <c r="A5" s="365" t="str">
        <f t="shared" ref="A5" si="3">MONTH(A7)&amp;"月"</f>
        <v>1月</v>
      </c>
      <c r="B5" s="364"/>
      <c r="C5" s="365" t="str">
        <f t="shared" ref="C5" si="4">MONTH(C7)&amp;"月"</f>
        <v>2月</v>
      </c>
      <c r="D5" s="364"/>
      <c r="E5" s="365" t="str">
        <f t="shared" ref="E5" si="5">MONTH(E7)&amp;"月"</f>
        <v>3月</v>
      </c>
      <c r="F5" s="364"/>
    </row>
    <row r="6" spans="1:8" ht="21" customHeight="1">
      <c r="A6" s="366" t="s">
        <v>416</v>
      </c>
      <c r="B6" s="367" t="s">
        <v>818</v>
      </c>
      <c r="C6" s="368" t="s">
        <v>416</v>
      </c>
      <c r="D6" s="367" t="s">
        <v>684</v>
      </c>
      <c r="E6" s="368" t="s">
        <v>416</v>
      </c>
      <c r="F6" s="367" t="s">
        <v>818</v>
      </c>
    </row>
    <row r="7" spans="1:8" ht="21" customHeight="1">
      <c r="A7" s="371">
        <v>43466</v>
      </c>
      <c r="B7" s="372"/>
      <c r="C7" s="369">
        <f t="shared" ref="C7" si="6">EOMONTH(A7,0)+1</f>
        <v>43497</v>
      </c>
      <c r="D7" s="370"/>
      <c r="E7" s="369">
        <f t="shared" ref="E7" si="7">EOMONTH(C7,0)+1</f>
        <v>43525</v>
      </c>
      <c r="F7" s="375" t="s">
        <v>419</v>
      </c>
    </row>
    <row r="8" spans="1:8" ht="21" customHeight="1">
      <c r="A8" s="377">
        <f t="shared" ref="A8:A34" si="8">+A7+1</f>
        <v>43467</v>
      </c>
      <c r="B8" s="372"/>
      <c r="C8" s="374">
        <f t="shared" ref="C8:C34" si="9">+C7+1</f>
        <v>43498</v>
      </c>
      <c r="D8" s="375"/>
      <c r="E8" s="374">
        <f t="shared" ref="E8:E34" si="10">+E7+1</f>
        <v>43526</v>
      </c>
      <c r="F8" s="375"/>
    </row>
    <row r="9" spans="1:8" ht="21" customHeight="1">
      <c r="A9" s="377">
        <f t="shared" si="8"/>
        <v>43468</v>
      </c>
      <c r="B9" s="372"/>
      <c r="C9" s="374">
        <f t="shared" si="9"/>
        <v>43499</v>
      </c>
      <c r="D9" s="375"/>
      <c r="E9" s="374">
        <f t="shared" si="10"/>
        <v>43527</v>
      </c>
      <c r="F9" s="375"/>
    </row>
    <row r="10" spans="1:8" ht="21" customHeight="1">
      <c r="A10" s="373">
        <f t="shared" si="8"/>
        <v>43469</v>
      </c>
      <c r="B10" s="375"/>
      <c r="C10" s="374">
        <f t="shared" si="9"/>
        <v>43500</v>
      </c>
      <c r="D10" s="375"/>
      <c r="E10" s="374">
        <f t="shared" si="10"/>
        <v>43528</v>
      </c>
      <c r="F10" s="375"/>
    </row>
    <row r="11" spans="1:8" ht="21" customHeight="1">
      <c r="A11" s="373">
        <f t="shared" si="8"/>
        <v>43470</v>
      </c>
      <c r="B11" s="375"/>
      <c r="C11" s="374">
        <f t="shared" si="9"/>
        <v>43501</v>
      </c>
      <c r="D11" s="375"/>
      <c r="E11" s="374">
        <f t="shared" si="10"/>
        <v>43529</v>
      </c>
      <c r="F11" s="375"/>
    </row>
    <row r="12" spans="1:8" ht="21" customHeight="1">
      <c r="A12" s="373">
        <f t="shared" si="8"/>
        <v>43471</v>
      </c>
      <c r="B12" s="375"/>
      <c r="C12" s="374">
        <f t="shared" si="9"/>
        <v>43502</v>
      </c>
      <c r="D12" s="375"/>
      <c r="E12" s="374">
        <f t="shared" si="10"/>
        <v>43530</v>
      </c>
      <c r="F12" s="375" t="s">
        <v>421</v>
      </c>
    </row>
    <row r="13" spans="1:8" ht="21" customHeight="1">
      <c r="A13" s="373">
        <f t="shared" si="8"/>
        <v>43472</v>
      </c>
      <c r="B13" s="375"/>
      <c r="C13" s="374">
        <f t="shared" si="9"/>
        <v>43503</v>
      </c>
      <c r="D13" s="375"/>
      <c r="E13" s="374">
        <f t="shared" si="10"/>
        <v>43531</v>
      </c>
      <c r="F13" s="375" t="s">
        <v>815</v>
      </c>
    </row>
    <row r="14" spans="1:8" ht="21" customHeight="1">
      <c r="A14" s="373">
        <f t="shared" si="8"/>
        <v>43473</v>
      </c>
      <c r="B14" s="375" t="s">
        <v>420</v>
      </c>
      <c r="C14" s="374">
        <f t="shared" si="9"/>
        <v>43504</v>
      </c>
      <c r="D14" s="375"/>
      <c r="E14" s="374">
        <f t="shared" si="10"/>
        <v>43532</v>
      </c>
      <c r="F14" s="375"/>
    </row>
    <row r="15" spans="1:8" ht="21" customHeight="1">
      <c r="A15" s="373">
        <f t="shared" si="8"/>
        <v>43474</v>
      </c>
      <c r="B15" s="375"/>
      <c r="C15" s="374">
        <f t="shared" si="9"/>
        <v>43505</v>
      </c>
      <c r="D15" s="375"/>
      <c r="E15" s="374">
        <f t="shared" si="10"/>
        <v>43533</v>
      </c>
      <c r="F15" s="375"/>
    </row>
    <row r="16" spans="1:8" ht="21" customHeight="1">
      <c r="A16" s="373">
        <f t="shared" si="8"/>
        <v>43475</v>
      </c>
      <c r="B16" s="375"/>
      <c r="C16" s="374">
        <f t="shared" si="9"/>
        <v>43506</v>
      </c>
      <c r="D16" s="375"/>
      <c r="E16" s="374">
        <f t="shared" si="10"/>
        <v>43534</v>
      </c>
      <c r="F16" s="375"/>
    </row>
    <row r="17" spans="1:6" ht="21" customHeight="1">
      <c r="A17" s="373">
        <f t="shared" si="8"/>
        <v>43476</v>
      </c>
      <c r="B17" s="375"/>
      <c r="C17" s="374">
        <f t="shared" si="9"/>
        <v>43507</v>
      </c>
      <c r="D17" s="375"/>
      <c r="E17" s="374">
        <f t="shared" si="10"/>
        <v>43535</v>
      </c>
      <c r="F17" s="375"/>
    </row>
    <row r="18" spans="1:6" ht="21" customHeight="1">
      <c r="A18" s="373">
        <f t="shared" si="8"/>
        <v>43477</v>
      </c>
      <c r="B18" s="375"/>
      <c r="C18" s="376">
        <f t="shared" si="9"/>
        <v>43508</v>
      </c>
      <c r="D18" s="372"/>
      <c r="E18" s="374">
        <f t="shared" si="10"/>
        <v>43536</v>
      </c>
      <c r="F18" s="375"/>
    </row>
    <row r="19" spans="1:6" ht="21" customHeight="1">
      <c r="A19" s="373">
        <f t="shared" si="8"/>
        <v>43478</v>
      </c>
      <c r="B19" s="375"/>
      <c r="C19" s="374">
        <f t="shared" si="9"/>
        <v>43509</v>
      </c>
      <c r="D19" s="375"/>
      <c r="E19" s="374">
        <f t="shared" si="10"/>
        <v>43537</v>
      </c>
      <c r="F19" s="375"/>
    </row>
    <row r="20" spans="1:6" ht="21" customHeight="1">
      <c r="A20" s="377">
        <f t="shared" si="8"/>
        <v>43479</v>
      </c>
      <c r="B20" s="372"/>
      <c r="C20" s="374">
        <f t="shared" si="9"/>
        <v>43510</v>
      </c>
      <c r="D20" s="375"/>
      <c r="E20" s="374">
        <f t="shared" si="10"/>
        <v>43538</v>
      </c>
      <c r="F20" s="375"/>
    </row>
    <row r="21" spans="1:6" ht="21" customHeight="1">
      <c r="A21" s="373">
        <f t="shared" si="8"/>
        <v>43480</v>
      </c>
      <c r="B21" s="375"/>
      <c r="C21" s="374">
        <f t="shared" si="9"/>
        <v>43511</v>
      </c>
      <c r="D21" s="375" t="s">
        <v>422</v>
      </c>
      <c r="E21" s="374">
        <f t="shared" si="10"/>
        <v>43539</v>
      </c>
      <c r="F21" s="375"/>
    </row>
    <row r="22" spans="1:6" ht="21" customHeight="1">
      <c r="A22" s="373">
        <f t="shared" si="8"/>
        <v>43481</v>
      </c>
      <c r="B22" s="375"/>
      <c r="C22" s="374">
        <f t="shared" si="9"/>
        <v>43512</v>
      </c>
      <c r="D22" s="375"/>
      <c r="E22" s="374">
        <f t="shared" si="10"/>
        <v>43540</v>
      </c>
      <c r="F22" s="375"/>
    </row>
    <row r="23" spans="1:6" ht="21" customHeight="1">
      <c r="A23" s="373">
        <f t="shared" si="8"/>
        <v>43482</v>
      </c>
      <c r="B23" s="375"/>
      <c r="C23" s="374">
        <f t="shared" si="9"/>
        <v>43513</v>
      </c>
      <c r="D23" s="375"/>
      <c r="E23" s="374">
        <f t="shared" si="10"/>
        <v>43541</v>
      </c>
      <c r="F23" s="375"/>
    </row>
    <row r="24" spans="1:6" ht="21" customHeight="1">
      <c r="A24" s="373">
        <f t="shared" si="8"/>
        <v>43483</v>
      </c>
      <c r="B24" s="375" t="s">
        <v>816</v>
      </c>
      <c r="C24" s="374">
        <f t="shared" si="9"/>
        <v>43514</v>
      </c>
      <c r="D24" s="375"/>
      <c r="E24" s="374">
        <f t="shared" si="10"/>
        <v>43542</v>
      </c>
      <c r="F24" s="375"/>
    </row>
    <row r="25" spans="1:6" ht="21" customHeight="1">
      <c r="A25" s="373">
        <f t="shared" si="8"/>
        <v>43484</v>
      </c>
      <c r="B25" s="375"/>
      <c r="C25" s="374">
        <f t="shared" si="9"/>
        <v>43515</v>
      </c>
      <c r="D25" s="375"/>
      <c r="E25" s="374">
        <f t="shared" si="10"/>
        <v>43543</v>
      </c>
      <c r="F25" s="375"/>
    </row>
    <row r="26" spans="1:6" ht="21" customHeight="1">
      <c r="A26" s="373">
        <f t="shared" si="8"/>
        <v>43485</v>
      </c>
      <c r="B26" s="375"/>
      <c r="C26" s="374">
        <f t="shared" si="9"/>
        <v>43516</v>
      </c>
      <c r="D26" s="375"/>
      <c r="E26" s="541">
        <f t="shared" si="10"/>
        <v>43544</v>
      </c>
      <c r="F26" s="700"/>
    </row>
    <row r="27" spans="1:6" ht="21" customHeight="1">
      <c r="A27" s="373">
        <f t="shared" si="8"/>
        <v>43486</v>
      </c>
      <c r="B27" s="375"/>
      <c r="C27" s="374">
        <f t="shared" si="9"/>
        <v>43517</v>
      </c>
      <c r="D27" s="375"/>
      <c r="E27" s="376">
        <f t="shared" si="10"/>
        <v>43545</v>
      </c>
      <c r="F27" s="372"/>
    </row>
    <row r="28" spans="1:6" ht="21" customHeight="1">
      <c r="A28" s="373">
        <f t="shared" si="8"/>
        <v>43487</v>
      </c>
      <c r="B28" s="375"/>
      <c r="C28" s="374">
        <f t="shared" si="9"/>
        <v>43518</v>
      </c>
      <c r="D28" s="375" t="s">
        <v>549</v>
      </c>
      <c r="E28" s="374">
        <f t="shared" si="10"/>
        <v>43546</v>
      </c>
      <c r="F28" s="375"/>
    </row>
    <row r="29" spans="1:6" ht="21" customHeight="1">
      <c r="A29" s="373">
        <f t="shared" si="8"/>
        <v>43488</v>
      </c>
      <c r="B29" s="375" t="s">
        <v>817</v>
      </c>
      <c r="C29" s="374">
        <f t="shared" si="9"/>
        <v>43519</v>
      </c>
      <c r="D29" s="375"/>
      <c r="E29" s="374">
        <f t="shared" si="10"/>
        <v>43547</v>
      </c>
      <c r="F29" s="375"/>
    </row>
    <row r="30" spans="1:6" ht="21" customHeight="1">
      <c r="A30" s="373">
        <f t="shared" si="8"/>
        <v>43489</v>
      </c>
      <c r="B30" s="375" t="s">
        <v>417</v>
      </c>
      <c r="C30" s="374">
        <f t="shared" si="9"/>
        <v>43520</v>
      </c>
      <c r="D30" s="375"/>
      <c r="E30" s="374">
        <f t="shared" si="10"/>
        <v>43548</v>
      </c>
      <c r="F30" s="375"/>
    </row>
    <row r="31" spans="1:6" ht="21" customHeight="1">
      <c r="A31" s="373">
        <f t="shared" si="8"/>
        <v>43490</v>
      </c>
      <c r="B31" s="375"/>
      <c r="C31" s="374">
        <f t="shared" si="9"/>
        <v>43521</v>
      </c>
      <c r="D31" s="375"/>
      <c r="E31" s="374">
        <f t="shared" si="10"/>
        <v>43549</v>
      </c>
      <c r="F31" s="375"/>
    </row>
    <row r="32" spans="1:6" ht="21" customHeight="1">
      <c r="A32" s="373">
        <f t="shared" si="8"/>
        <v>43491</v>
      </c>
      <c r="B32" s="375"/>
      <c r="C32" s="374">
        <f t="shared" si="9"/>
        <v>43522</v>
      </c>
      <c r="D32" s="375"/>
      <c r="E32" s="374">
        <f t="shared" si="10"/>
        <v>43550</v>
      </c>
      <c r="F32" s="375"/>
    </row>
    <row r="33" spans="1:6" ht="21" customHeight="1">
      <c r="A33" s="373">
        <f t="shared" si="8"/>
        <v>43492</v>
      </c>
      <c r="B33" s="375"/>
      <c r="C33" s="374">
        <f t="shared" si="9"/>
        <v>43523</v>
      </c>
      <c r="D33" s="375" t="s">
        <v>418</v>
      </c>
      <c r="E33" s="374">
        <f t="shared" si="10"/>
        <v>43551</v>
      </c>
      <c r="F33" s="375"/>
    </row>
    <row r="34" spans="1:6" ht="21" customHeight="1">
      <c r="A34" s="373">
        <f t="shared" si="8"/>
        <v>43493</v>
      </c>
      <c r="B34" s="375"/>
      <c r="C34" s="374">
        <f t="shared" si="9"/>
        <v>43524</v>
      </c>
      <c r="D34" s="375"/>
      <c r="E34" s="374">
        <f t="shared" si="10"/>
        <v>43552</v>
      </c>
      <c r="F34" s="375"/>
    </row>
    <row r="35" spans="1:6" ht="21" customHeight="1">
      <c r="A35" s="373">
        <f>IF(MONTH(A$7)=MONTH(A$7+28),A$7+28,"")</f>
        <v>43494</v>
      </c>
      <c r="B35" s="375"/>
      <c r="C35" s="374" t="str">
        <f>IF(MONTH(C$7)=MONTH(C$7+28),C$7+28,"")</f>
        <v/>
      </c>
      <c r="D35" s="375"/>
      <c r="E35" s="374">
        <f>IF(MONTH(E$7)=MONTH(E$7+28),E$7+28,"")</f>
        <v>43553</v>
      </c>
      <c r="F35" s="375"/>
    </row>
    <row r="36" spans="1:6" ht="21" customHeight="1">
      <c r="A36" s="373">
        <f>IF(MONTH(A$7)=MONTH(A$7+29),A$7+29,"")</f>
        <v>43495</v>
      </c>
      <c r="B36" s="375"/>
      <c r="C36" s="374" t="str">
        <f>IF(MONTH(C$7)=MONTH(C$7+29),C$7+29,"")</f>
        <v/>
      </c>
      <c r="D36" s="375"/>
      <c r="E36" s="374">
        <f>IF(MONTH(E$7)=MONTH(E$7+29),E$7+29,"")</f>
        <v>43554</v>
      </c>
      <c r="F36" s="375"/>
    </row>
    <row r="37" spans="1:6" ht="21" customHeight="1">
      <c r="A37" s="378">
        <f>IF(MONTH(A$7)=MONTH(A$7+30),A$7+30,"")</f>
        <v>43496</v>
      </c>
      <c r="B37" s="379"/>
      <c r="C37" s="380" t="str">
        <f>IF(MONTH(C$7)=MONTH(C$7+30),C$7+30,"")</f>
        <v/>
      </c>
      <c r="D37" s="379"/>
      <c r="E37" s="380">
        <f>IF(MONTH(E$7)=MONTH(E$7+30),E$7+30,"")</f>
        <v>43555</v>
      </c>
      <c r="F37" s="379"/>
    </row>
    <row r="38" spans="1:6" ht="21" customHeight="1"/>
    <row r="39" spans="1:6" ht="21" customHeight="1"/>
  </sheetData>
  <phoneticPr fontId="1"/>
  <conditionalFormatting sqref="A35:A37">
    <cfRule type="expression" dxfId="32" priority="27">
      <formula>WEEKDAY(A35)=7</formula>
    </cfRule>
    <cfRule type="expression" dxfId="31" priority="28">
      <formula>WEEKDAY(A35)=1</formula>
    </cfRule>
  </conditionalFormatting>
  <conditionalFormatting sqref="B35:B37 F15:F37 F8:F9 F11">
    <cfRule type="expression" dxfId="30" priority="25">
      <formula>WEEKDAY(A8)=7</formula>
    </cfRule>
    <cfRule type="expression" dxfId="29" priority="26">
      <formula>WEEKDAY(A8)=1</formula>
    </cfRule>
  </conditionalFormatting>
  <conditionalFormatting sqref="D35:D37">
    <cfRule type="expression" dxfId="28" priority="23">
      <formula>WEEKDAY(C35)=7</formula>
    </cfRule>
    <cfRule type="expression" dxfId="27" priority="24">
      <formula>WEEKDAY(C35)=1</formula>
    </cfRule>
  </conditionalFormatting>
  <conditionalFormatting sqref="C35:C37">
    <cfRule type="expression" dxfId="26" priority="21">
      <formula>WEEKDAY(C35)=7</formula>
    </cfRule>
    <cfRule type="expression" dxfId="25" priority="22">
      <formula>WEEKDAY(C35)=1</formula>
    </cfRule>
  </conditionalFormatting>
  <conditionalFormatting sqref="E8:E37">
    <cfRule type="expression" dxfId="24" priority="19">
      <formula>WEEKDAY(E8)=7</formula>
    </cfRule>
    <cfRule type="expression" dxfId="23" priority="20">
      <formula>WEEKDAY(E8)=1</formula>
    </cfRule>
  </conditionalFormatting>
  <conditionalFormatting sqref="E7">
    <cfRule type="expression" dxfId="22" priority="17">
      <formula>WEEKDAY(E7)=7</formula>
    </cfRule>
    <cfRule type="expression" dxfId="21" priority="18">
      <formula>WEEKDAY(E7)=1</formula>
    </cfRule>
  </conditionalFormatting>
  <conditionalFormatting sqref="A8:A34">
    <cfRule type="expression" dxfId="20" priority="15">
      <formula>WEEKDAY(A8)=7</formula>
    </cfRule>
    <cfRule type="expression" dxfId="19" priority="16">
      <formula>WEEKDAY(A8)=1</formula>
    </cfRule>
  </conditionalFormatting>
  <conditionalFormatting sqref="A7">
    <cfRule type="expression" dxfId="18" priority="13">
      <formula>WEEKDAY(A7)=7</formula>
    </cfRule>
    <cfRule type="expression" dxfId="17" priority="14">
      <formula>WEEKDAY(A7)=1</formula>
    </cfRule>
  </conditionalFormatting>
  <conditionalFormatting sqref="B8:B34">
    <cfRule type="expression" dxfId="16" priority="11">
      <formula>WEEKDAY(A8)=7</formula>
    </cfRule>
    <cfRule type="expression" dxfId="15" priority="12">
      <formula>WEEKDAY(A8)=1</formula>
    </cfRule>
  </conditionalFormatting>
  <conditionalFormatting sqref="B7">
    <cfRule type="expression" dxfId="14" priority="9">
      <formula>WEEKDAY(A7)=7</formula>
    </cfRule>
    <cfRule type="expression" dxfId="13" priority="10">
      <formula>WEEKDAY(A7)=1</formula>
    </cfRule>
  </conditionalFormatting>
  <conditionalFormatting sqref="D8:D34">
    <cfRule type="expression" dxfId="12" priority="7">
      <formula>WEEKDAY(C8)=7</formula>
    </cfRule>
    <cfRule type="expression" dxfId="11" priority="8">
      <formula>WEEKDAY(C8)=1</formula>
    </cfRule>
  </conditionalFormatting>
  <conditionalFormatting sqref="C8:C34">
    <cfRule type="expression" dxfId="10" priority="5">
      <formula>WEEKDAY(C8)=7</formula>
    </cfRule>
    <cfRule type="expression" dxfId="9" priority="6">
      <formula>WEEKDAY(C8)=1</formula>
    </cfRule>
  </conditionalFormatting>
  <conditionalFormatting sqref="D7">
    <cfRule type="expression" dxfId="8" priority="3">
      <formula>WEEKDAY(C7)=7</formula>
    </cfRule>
    <cfRule type="expression" dxfId="7" priority="4">
      <formula>WEEKDAY(C7)=1</formula>
    </cfRule>
  </conditionalFormatting>
  <conditionalFormatting sqref="C7">
    <cfRule type="expression" dxfId="6" priority="1">
      <formula>WEEKDAY(C7)=7</formula>
    </cfRule>
    <cfRule type="expression" dxfId="5" priority="2">
      <formula>WEEKDAY(C7)=1</formula>
    </cfRule>
  </conditionalFormatting>
  <conditionalFormatting sqref="F12:F13">
    <cfRule type="expression" dxfId="4" priority="29">
      <formula>WEEKDAY(E13)=7</formula>
    </cfRule>
    <cfRule type="expression" dxfId="3" priority="30">
      <formula>WEEKDAY(E13)=1</formula>
    </cfRule>
  </conditionalFormatting>
  <conditionalFormatting sqref="F7">
    <cfRule type="expression" dxfId="2" priority="31">
      <formula>WEEKDAY(E10)=7</formula>
    </cfRule>
    <cfRule type="expression" dxfId="1" priority="32">
      <formula>WEEKDAY(E10)=1</formula>
    </cfRule>
  </conditionalFormatting>
  <pageMargins left="0.98425196850393704" right="0.39370078740157483" top="0.98425196850393704"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AI26"/>
  <sheetViews>
    <sheetView tabSelected="1" view="pageBreakPreview" zoomScaleNormal="100" zoomScaleSheetLayoutView="100" workbookViewId="0">
      <selection activeCell="A2" sqref="A2:AA2"/>
    </sheetView>
  </sheetViews>
  <sheetFormatPr defaultColWidth="8.88671875" defaultRowHeight="13.2"/>
  <cols>
    <col min="1" max="1" width="6.88671875" style="308" customWidth="1"/>
    <col min="2" max="12" width="3.21875" style="308" customWidth="1"/>
    <col min="13" max="19" width="3.77734375" style="308" customWidth="1"/>
    <col min="20" max="26" width="2.77734375" style="308" customWidth="1"/>
    <col min="27" max="27" width="1.88671875" style="308" customWidth="1"/>
    <col min="28" max="44" width="2.77734375" style="308" customWidth="1"/>
    <col min="45" max="16384" width="8.88671875" style="308"/>
  </cols>
  <sheetData>
    <row r="1" spans="1:35" ht="15" customHeight="1"/>
    <row r="2" spans="1:35" ht="21" customHeight="1">
      <c r="A2" s="717" t="s">
        <v>470</v>
      </c>
      <c r="B2" s="717"/>
      <c r="C2" s="717"/>
      <c r="D2" s="717"/>
      <c r="E2" s="717"/>
      <c r="F2" s="717"/>
      <c r="G2" s="717"/>
      <c r="H2" s="717"/>
      <c r="I2" s="717"/>
      <c r="J2" s="717"/>
      <c r="K2" s="717"/>
      <c r="L2" s="717"/>
      <c r="M2" s="717"/>
      <c r="N2" s="717"/>
      <c r="O2" s="717"/>
      <c r="P2" s="717"/>
      <c r="Q2" s="717"/>
      <c r="R2" s="717"/>
      <c r="S2" s="717"/>
      <c r="T2" s="717"/>
      <c r="U2" s="717"/>
      <c r="V2" s="717"/>
      <c r="W2" s="717"/>
      <c r="X2" s="717"/>
      <c r="Y2" s="717"/>
      <c r="Z2" s="717"/>
      <c r="AA2" s="717"/>
      <c r="AB2" s="704"/>
      <c r="AC2" s="704"/>
      <c r="AD2" s="704"/>
      <c r="AE2" s="704"/>
      <c r="AF2" s="704"/>
      <c r="AG2" s="704"/>
      <c r="AH2" s="704"/>
      <c r="AI2" s="704"/>
    </row>
    <row r="3" spans="1:35" ht="18" customHeight="1">
      <c r="B3" s="708"/>
      <c r="C3" s="708"/>
      <c r="D3" s="708"/>
      <c r="E3" s="708"/>
      <c r="F3" s="708"/>
      <c r="G3" s="708"/>
      <c r="H3" s="708"/>
      <c r="I3" s="708"/>
      <c r="J3" s="708"/>
      <c r="K3" s="708"/>
      <c r="L3" s="708"/>
      <c r="M3" s="708"/>
      <c r="N3" s="708"/>
      <c r="O3" s="708"/>
      <c r="P3" s="708"/>
      <c r="Q3" s="708"/>
      <c r="R3" s="708"/>
      <c r="S3" s="708"/>
      <c r="T3" s="708"/>
      <c r="U3" s="708"/>
      <c r="V3" s="708"/>
      <c r="W3" s="708"/>
      <c r="X3" s="708"/>
      <c r="Y3" s="708"/>
      <c r="Z3" s="708"/>
    </row>
    <row r="4" spans="1:35" s="411" customFormat="1" ht="18" customHeight="1">
      <c r="B4" s="718" t="s">
        <v>827</v>
      </c>
      <c r="C4" s="718"/>
      <c r="D4" s="718"/>
      <c r="E4" s="718"/>
      <c r="F4" s="718"/>
      <c r="G4" s="718"/>
      <c r="H4" s="718"/>
      <c r="I4" s="718"/>
      <c r="J4" s="718"/>
      <c r="K4" s="718"/>
      <c r="L4" s="718"/>
      <c r="M4" s="718" t="s">
        <v>471</v>
      </c>
      <c r="N4" s="718"/>
      <c r="O4" s="718"/>
      <c r="P4" s="718"/>
      <c r="Q4" s="718"/>
      <c r="R4" s="718"/>
      <c r="S4" s="718"/>
      <c r="T4" s="718" t="s">
        <v>472</v>
      </c>
      <c r="U4" s="718"/>
      <c r="V4" s="718"/>
      <c r="W4" s="718"/>
      <c r="X4" s="718" t="s">
        <v>473</v>
      </c>
      <c r="Y4" s="718"/>
      <c r="Z4" s="718"/>
    </row>
    <row r="5" spans="1:35" s="411" customFormat="1" ht="22.8" customHeight="1">
      <c r="B5" s="738" t="s">
        <v>829</v>
      </c>
      <c r="C5" s="739"/>
      <c r="D5" s="739"/>
      <c r="E5" s="739"/>
      <c r="F5" s="739"/>
      <c r="G5" s="739"/>
      <c r="H5" s="739"/>
      <c r="I5" s="739"/>
      <c r="J5" s="739"/>
      <c r="K5" s="739"/>
      <c r="L5" s="740"/>
      <c r="M5" s="719" t="s">
        <v>840</v>
      </c>
      <c r="N5" s="720"/>
      <c r="O5" s="720"/>
      <c r="P5" s="720"/>
      <c r="Q5" s="720"/>
      <c r="R5" s="720"/>
      <c r="S5" s="721"/>
      <c r="T5" s="728"/>
      <c r="U5" s="729"/>
      <c r="V5" s="729"/>
      <c r="W5" s="730"/>
      <c r="X5" s="747" t="s">
        <v>477</v>
      </c>
      <c r="Y5" s="747"/>
      <c r="Z5" s="747"/>
      <c r="AB5" s="709"/>
    </row>
    <row r="6" spans="1:35" s="411" customFormat="1" ht="22.8" customHeight="1">
      <c r="B6" s="741"/>
      <c r="C6" s="742"/>
      <c r="D6" s="742"/>
      <c r="E6" s="742"/>
      <c r="F6" s="742"/>
      <c r="G6" s="742"/>
      <c r="H6" s="742"/>
      <c r="I6" s="742"/>
      <c r="J6" s="742"/>
      <c r="K6" s="742"/>
      <c r="L6" s="743"/>
      <c r="M6" s="744" t="s">
        <v>841</v>
      </c>
      <c r="N6" s="745"/>
      <c r="O6" s="745"/>
      <c r="P6" s="745"/>
      <c r="Q6" s="745"/>
      <c r="R6" s="745"/>
      <c r="S6" s="746"/>
      <c r="T6" s="754"/>
      <c r="U6" s="755"/>
      <c r="V6" s="755"/>
      <c r="W6" s="756"/>
      <c r="X6" s="766" t="s">
        <v>480</v>
      </c>
      <c r="Y6" s="766"/>
      <c r="Z6" s="766"/>
      <c r="AB6" s="709"/>
    </row>
    <row r="7" spans="1:35" s="411" customFormat="1" ht="18" customHeight="1">
      <c r="B7" s="722" t="s">
        <v>828</v>
      </c>
      <c r="C7" s="723"/>
      <c r="D7" s="723"/>
      <c r="E7" s="723"/>
      <c r="F7" s="723"/>
      <c r="G7" s="723"/>
      <c r="H7" s="723"/>
      <c r="I7" s="723"/>
      <c r="J7" s="723"/>
      <c r="K7" s="723"/>
      <c r="L7" s="724"/>
      <c r="M7" s="725" t="s">
        <v>842</v>
      </c>
      <c r="N7" s="726"/>
      <c r="O7" s="726"/>
      <c r="P7" s="726"/>
      <c r="Q7" s="726"/>
      <c r="R7" s="726"/>
      <c r="S7" s="727"/>
      <c r="T7" s="748"/>
      <c r="U7" s="749"/>
      <c r="V7" s="749"/>
      <c r="W7" s="750"/>
      <c r="X7" s="757" t="s">
        <v>477</v>
      </c>
      <c r="Y7" s="758"/>
      <c r="Z7" s="759"/>
    </row>
    <row r="8" spans="1:35" s="411" customFormat="1" ht="18" customHeight="1">
      <c r="B8" s="769"/>
      <c r="C8" s="770"/>
      <c r="D8" s="770"/>
      <c r="E8" s="770"/>
      <c r="F8" s="770"/>
      <c r="G8" s="770"/>
      <c r="H8" s="770"/>
      <c r="I8" s="770"/>
      <c r="J8" s="770"/>
      <c r="K8" s="770"/>
      <c r="L8" s="771"/>
      <c r="M8" s="732" t="s">
        <v>831</v>
      </c>
      <c r="N8" s="733"/>
      <c r="O8" s="733"/>
      <c r="P8" s="733"/>
      <c r="Q8" s="733"/>
      <c r="R8" s="733"/>
      <c r="S8" s="734"/>
      <c r="T8" s="751"/>
      <c r="U8" s="752"/>
      <c r="V8" s="752"/>
      <c r="W8" s="753"/>
      <c r="X8" s="760"/>
      <c r="Y8" s="761"/>
      <c r="Z8" s="762"/>
    </row>
    <row r="9" spans="1:35" s="411" customFormat="1" ht="18" customHeight="1">
      <c r="B9" s="772"/>
      <c r="C9" s="773"/>
      <c r="D9" s="773"/>
      <c r="E9" s="773"/>
      <c r="F9" s="773"/>
      <c r="G9" s="773"/>
      <c r="H9" s="773"/>
      <c r="I9" s="773"/>
      <c r="J9" s="773"/>
      <c r="K9" s="773"/>
      <c r="L9" s="774"/>
      <c r="M9" s="744" t="s">
        <v>830</v>
      </c>
      <c r="N9" s="745"/>
      <c r="O9" s="745"/>
      <c r="P9" s="745"/>
      <c r="Q9" s="745"/>
      <c r="R9" s="745"/>
      <c r="S9" s="746"/>
      <c r="T9" s="754"/>
      <c r="U9" s="755"/>
      <c r="V9" s="755"/>
      <c r="W9" s="756"/>
      <c r="X9" s="763"/>
      <c r="Y9" s="764"/>
      <c r="Z9" s="765"/>
    </row>
    <row r="10" spans="1:35" s="411" customFormat="1" ht="22.05" customHeight="1">
      <c r="B10" s="722" t="s">
        <v>134</v>
      </c>
      <c r="C10" s="723"/>
      <c r="D10" s="723"/>
      <c r="E10" s="723"/>
      <c r="F10" s="723"/>
      <c r="G10" s="723"/>
      <c r="H10" s="723"/>
      <c r="I10" s="723"/>
      <c r="J10" s="723"/>
      <c r="K10" s="723"/>
      <c r="L10" s="724"/>
      <c r="M10" s="725" t="s">
        <v>831</v>
      </c>
      <c r="N10" s="726"/>
      <c r="O10" s="726"/>
      <c r="P10" s="726"/>
      <c r="Q10" s="726"/>
      <c r="R10" s="726"/>
      <c r="S10" s="727"/>
      <c r="T10" s="728"/>
      <c r="U10" s="729"/>
      <c r="V10" s="729"/>
      <c r="W10" s="730"/>
      <c r="X10" s="757" t="s">
        <v>480</v>
      </c>
      <c r="Y10" s="758"/>
      <c r="Z10" s="759"/>
    </row>
    <row r="11" spans="1:35" s="411" customFormat="1" ht="22.05" customHeight="1">
      <c r="B11" s="731" t="s">
        <v>832</v>
      </c>
      <c r="C11" s="731"/>
      <c r="D11" s="731"/>
      <c r="E11" s="731"/>
      <c r="F11" s="731"/>
      <c r="G11" s="731"/>
      <c r="H11" s="731"/>
      <c r="I11" s="731"/>
      <c r="J11" s="731"/>
      <c r="K11" s="731"/>
      <c r="L11" s="731"/>
      <c r="M11" s="732" t="s">
        <v>830</v>
      </c>
      <c r="N11" s="733"/>
      <c r="O11" s="733"/>
      <c r="P11" s="733"/>
      <c r="Q11" s="733"/>
      <c r="R11" s="733"/>
      <c r="S11" s="734"/>
      <c r="T11" s="735"/>
      <c r="U11" s="736"/>
      <c r="V11" s="736"/>
      <c r="W11" s="737"/>
      <c r="X11" s="763"/>
      <c r="Y11" s="764"/>
      <c r="Z11" s="765"/>
    </row>
    <row r="12" spans="1:35" s="411" customFormat="1" ht="22.05" customHeight="1">
      <c r="B12" s="722" t="s">
        <v>134</v>
      </c>
      <c r="C12" s="723"/>
      <c r="D12" s="723"/>
      <c r="E12" s="723"/>
      <c r="F12" s="723"/>
      <c r="G12" s="723"/>
      <c r="H12" s="723"/>
      <c r="I12" s="723"/>
      <c r="J12" s="723"/>
      <c r="K12" s="723"/>
      <c r="L12" s="724"/>
      <c r="M12" s="725" t="s">
        <v>831</v>
      </c>
      <c r="N12" s="726"/>
      <c r="O12" s="726"/>
      <c r="P12" s="726"/>
      <c r="Q12" s="726"/>
      <c r="R12" s="726"/>
      <c r="S12" s="727"/>
      <c r="T12" s="728"/>
      <c r="U12" s="729"/>
      <c r="V12" s="729"/>
      <c r="W12" s="730"/>
      <c r="X12" s="757" t="s">
        <v>480</v>
      </c>
      <c r="Y12" s="758"/>
      <c r="Z12" s="759"/>
    </row>
    <row r="13" spans="1:35" s="411" customFormat="1" ht="22.05" customHeight="1">
      <c r="B13" s="731" t="s">
        <v>833</v>
      </c>
      <c r="C13" s="731"/>
      <c r="D13" s="731"/>
      <c r="E13" s="731"/>
      <c r="F13" s="731"/>
      <c r="G13" s="731"/>
      <c r="H13" s="731"/>
      <c r="I13" s="731"/>
      <c r="J13" s="731"/>
      <c r="K13" s="731"/>
      <c r="L13" s="731"/>
      <c r="M13" s="732" t="s">
        <v>830</v>
      </c>
      <c r="N13" s="733"/>
      <c r="O13" s="733"/>
      <c r="P13" s="733"/>
      <c r="Q13" s="733"/>
      <c r="R13" s="733"/>
      <c r="S13" s="734"/>
      <c r="T13" s="735"/>
      <c r="U13" s="736"/>
      <c r="V13" s="736"/>
      <c r="W13" s="737"/>
      <c r="X13" s="763"/>
      <c r="Y13" s="764"/>
      <c r="Z13" s="765"/>
    </row>
    <row r="14" spans="1:35" s="411" customFormat="1" ht="22.05" customHeight="1">
      <c r="B14" s="722" t="s">
        <v>134</v>
      </c>
      <c r="C14" s="723"/>
      <c r="D14" s="723"/>
      <c r="E14" s="723"/>
      <c r="F14" s="723"/>
      <c r="G14" s="723"/>
      <c r="H14" s="723"/>
      <c r="I14" s="723"/>
      <c r="J14" s="723"/>
      <c r="K14" s="723"/>
      <c r="L14" s="724"/>
      <c r="M14" s="725" t="s">
        <v>831</v>
      </c>
      <c r="N14" s="726"/>
      <c r="O14" s="726"/>
      <c r="P14" s="726"/>
      <c r="Q14" s="726"/>
      <c r="R14" s="726"/>
      <c r="S14" s="727"/>
      <c r="T14" s="728"/>
      <c r="U14" s="729"/>
      <c r="V14" s="729"/>
      <c r="W14" s="730"/>
      <c r="X14" s="757" t="s">
        <v>480</v>
      </c>
      <c r="Y14" s="758"/>
      <c r="Z14" s="759"/>
    </row>
    <row r="15" spans="1:35" s="411" customFormat="1" ht="22.05" customHeight="1">
      <c r="B15" s="731" t="s">
        <v>834</v>
      </c>
      <c r="C15" s="731"/>
      <c r="D15" s="731"/>
      <c r="E15" s="731"/>
      <c r="F15" s="731"/>
      <c r="G15" s="731"/>
      <c r="H15" s="731"/>
      <c r="I15" s="731"/>
      <c r="J15" s="731"/>
      <c r="K15" s="731"/>
      <c r="L15" s="731"/>
      <c r="M15" s="732" t="s">
        <v>830</v>
      </c>
      <c r="N15" s="733"/>
      <c r="O15" s="733"/>
      <c r="P15" s="733"/>
      <c r="Q15" s="733"/>
      <c r="R15" s="733"/>
      <c r="S15" s="734"/>
      <c r="T15" s="768"/>
      <c r="U15" s="768"/>
      <c r="V15" s="768"/>
      <c r="W15" s="768"/>
      <c r="X15" s="763"/>
      <c r="Y15" s="764"/>
      <c r="Z15" s="765"/>
    </row>
    <row r="16" spans="1:35" s="411" customFormat="1" ht="22.05" customHeight="1">
      <c r="B16" s="722" t="s">
        <v>134</v>
      </c>
      <c r="C16" s="723"/>
      <c r="D16" s="723"/>
      <c r="E16" s="723"/>
      <c r="F16" s="723"/>
      <c r="G16" s="723"/>
      <c r="H16" s="723"/>
      <c r="I16" s="723"/>
      <c r="J16" s="723"/>
      <c r="K16" s="723"/>
      <c r="L16" s="724"/>
      <c r="M16" s="725" t="s">
        <v>831</v>
      </c>
      <c r="N16" s="726"/>
      <c r="O16" s="726"/>
      <c r="P16" s="726"/>
      <c r="Q16" s="726"/>
      <c r="R16" s="726"/>
      <c r="S16" s="727"/>
      <c r="T16" s="728"/>
      <c r="U16" s="729"/>
      <c r="V16" s="729"/>
      <c r="W16" s="730"/>
      <c r="X16" s="757" t="s">
        <v>480</v>
      </c>
      <c r="Y16" s="758"/>
      <c r="Z16" s="759"/>
    </row>
    <row r="17" spans="1:26" s="411" customFormat="1" ht="22.05" customHeight="1">
      <c r="B17" s="767" t="s">
        <v>835</v>
      </c>
      <c r="C17" s="767"/>
      <c r="D17" s="767"/>
      <c r="E17" s="767"/>
      <c r="F17" s="767"/>
      <c r="G17" s="767"/>
      <c r="H17" s="767"/>
      <c r="I17" s="767"/>
      <c r="J17" s="767"/>
      <c r="K17" s="767"/>
      <c r="L17" s="767"/>
      <c r="M17" s="744" t="s">
        <v>830</v>
      </c>
      <c r="N17" s="745"/>
      <c r="O17" s="745"/>
      <c r="P17" s="745"/>
      <c r="Q17" s="745"/>
      <c r="R17" s="745"/>
      <c r="S17" s="746"/>
      <c r="T17" s="768"/>
      <c r="U17" s="768"/>
      <c r="V17" s="768"/>
      <c r="W17" s="768"/>
      <c r="X17" s="763"/>
      <c r="Y17" s="764"/>
      <c r="Z17" s="765"/>
    </row>
    <row r="18" spans="1:26" ht="18" customHeight="1">
      <c r="B18" s="706"/>
      <c r="C18" s="706"/>
      <c r="D18" s="706"/>
      <c r="E18" s="706"/>
      <c r="F18" s="706"/>
      <c r="G18" s="706"/>
      <c r="H18" s="706"/>
      <c r="I18" s="706"/>
      <c r="J18" s="706"/>
      <c r="K18" s="706"/>
      <c r="L18" s="706"/>
      <c r="M18" s="707"/>
      <c r="N18" s="707"/>
      <c r="O18" s="707"/>
      <c r="P18" s="707"/>
      <c r="Q18" s="707"/>
      <c r="R18" s="707"/>
      <c r="S18" s="707"/>
      <c r="T18" s="705"/>
      <c r="U18" s="705"/>
      <c r="V18" s="705"/>
      <c r="W18" s="705"/>
      <c r="X18" s="706"/>
      <c r="Y18" s="706"/>
      <c r="Z18" s="706"/>
    </row>
    <row r="19" spans="1:26" ht="18" customHeight="1">
      <c r="A19" s="308" t="s">
        <v>836</v>
      </c>
    </row>
    <row r="20" spans="1:26" ht="15" customHeight="1">
      <c r="A20" s="308" t="s">
        <v>843</v>
      </c>
    </row>
    <row r="21" spans="1:26" ht="15" customHeight="1">
      <c r="A21" s="308" t="s">
        <v>837</v>
      </c>
    </row>
    <row r="22" spans="1:26" ht="15" customHeight="1">
      <c r="A22" s="308" t="s">
        <v>838</v>
      </c>
    </row>
    <row r="23" spans="1:26" ht="15" customHeight="1">
      <c r="A23" s="308" t="s">
        <v>839</v>
      </c>
    </row>
    <row r="24" spans="1:26" ht="15" customHeight="1"/>
    <row r="25" spans="1:26" ht="15" customHeight="1"/>
    <row r="26" spans="1:26" ht="15" customHeight="1"/>
  </sheetData>
  <mergeCells count="46">
    <mergeCell ref="B17:L17"/>
    <mergeCell ref="M17:S17"/>
    <mergeCell ref="T17:W17"/>
    <mergeCell ref="M9:S9"/>
    <mergeCell ref="B15:L15"/>
    <mergeCell ref="M15:S15"/>
    <mergeCell ref="T15:W15"/>
    <mergeCell ref="B14:L14"/>
    <mergeCell ref="M14:S14"/>
    <mergeCell ref="T14:W14"/>
    <mergeCell ref="B10:L10"/>
    <mergeCell ref="M10:S10"/>
    <mergeCell ref="T10:W10"/>
    <mergeCell ref="B13:L13"/>
    <mergeCell ref="B16:L16"/>
    <mergeCell ref="B7:L9"/>
    <mergeCell ref="X14:Z15"/>
    <mergeCell ref="X16:Z17"/>
    <mergeCell ref="M13:S13"/>
    <mergeCell ref="T13:W13"/>
    <mergeCell ref="M16:S16"/>
    <mergeCell ref="T16:W16"/>
    <mergeCell ref="X5:Z5"/>
    <mergeCell ref="T7:W9"/>
    <mergeCell ref="X7:Z9"/>
    <mergeCell ref="X10:Z11"/>
    <mergeCell ref="X12:Z13"/>
    <mergeCell ref="T6:W6"/>
    <mergeCell ref="X6:Z6"/>
    <mergeCell ref="M5:S5"/>
    <mergeCell ref="B12:L12"/>
    <mergeCell ref="M12:S12"/>
    <mergeCell ref="T12:W12"/>
    <mergeCell ref="B11:L11"/>
    <mergeCell ref="M11:S11"/>
    <mergeCell ref="T11:W11"/>
    <mergeCell ref="B5:L6"/>
    <mergeCell ref="M6:S6"/>
    <mergeCell ref="M8:S8"/>
    <mergeCell ref="T5:W5"/>
    <mergeCell ref="M7:S7"/>
    <mergeCell ref="A2:AA2"/>
    <mergeCell ref="B4:L4"/>
    <mergeCell ref="M4:S4"/>
    <mergeCell ref="T4:W4"/>
    <mergeCell ref="X4:Z4"/>
  </mergeCells>
  <phoneticPr fontId="1"/>
  <printOptions horizontalCentered="1"/>
  <pageMargins left="0.59055118110236227" right="0.39370078740157483" top="0.78740157480314965" bottom="0.39370078740157483" header="0.39370078740157483"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1113"/>
  <sheetViews>
    <sheetView showZeros="0" view="pageBreakPreview" zoomScaleNormal="100" zoomScaleSheetLayoutView="100" workbookViewId="0">
      <pane xSplit="16" ySplit="6" topLeftCell="AJ7" activePane="bottomRight" state="frozenSplit"/>
      <selection activeCell="BA388" sqref="BA388"/>
      <selection pane="topRight" activeCell="BA388" sqref="BA388"/>
      <selection pane="bottomLeft" activeCell="BA388" sqref="BA388"/>
      <selection pane="bottomRight" activeCell="BA388" sqref="BA388"/>
    </sheetView>
  </sheetViews>
  <sheetFormatPr defaultRowHeight="13.2"/>
  <cols>
    <col min="1" max="1" width="3.88671875" style="25" customWidth="1"/>
    <col min="2" max="2" width="7.6640625" style="66" customWidth="1"/>
    <col min="3" max="3" width="3.6640625" style="44" customWidth="1"/>
    <col min="4" max="4" width="3.6640625" style="67" customWidth="1"/>
    <col min="5" max="5" width="3.33203125" style="44" customWidth="1"/>
    <col min="6" max="6" width="4.88671875" style="76" customWidth="1"/>
    <col min="7" max="7" width="3.33203125" style="44" customWidth="1"/>
    <col min="8" max="8" width="4.88671875" style="76" customWidth="1"/>
    <col min="9" max="9" width="3.6640625" style="44" customWidth="1"/>
    <col min="10" max="10" width="4.88671875" style="76" customWidth="1"/>
    <col min="11" max="11" width="3.33203125" style="44" customWidth="1"/>
    <col min="12" max="12" width="4.88671875" style="44" customWidth="1"/>
    <col min="13" max="13" width="4.88671875" style="76" customWidth="1"/>
    <col min="14" max="14" width="3.33203125" style="76" customWidth="1"/>
    <col min="15" max="16" width="4.88671875" style="76" customWidth="1"/>
    <col min="17" max="17" width="3.33203125" style="44" customWidth="1"/>
    <col min="18" max="18" width="5" style="44" customWidth="1"/>
    <col min="19" max="19" width="3.33203125" style="66" customWidth="1"/>
    <col min="20" max="20" width="6.109375" style="66" bestFit="1" customWidth="1"/>
    <col min="21" max="21" width="3.33203125" style="44" customWidth="1"/>
    <col min="22" max="22" width="6.109375" style="44" bestFit="1" customWidth="1"/>
    <col min="23" max="23" width="3.33203125" style="44" customWidth="1"/>
    <col min="24" max="24" width="6.109375" style="44" bestFit="1" customWidth="1"/>
    <col min="25" max="25" width="3.33203125" style="44" customWidth="1"/>
    <col min="26" max="26" width="5" style="44" bestFit="1" customWidth="1"/>
    <col min="27" max="27" width="5" style="76" customWidth="1"/>
    <col min="28" max="28" width="3.33203125" style="76" customWidth="1"/>
    <col min="29" max="29" width="5" style="76" bestFit="1" customWidth="1"/>
    <col min="30" max="30" width="5" style="76" customWidth="1"/>
    <col min="31" max="31" width="3.33203125" style="66" customWidth="1"/>
    <col min="32" max="32" width="5" style="75" customWidth="1"/>
    <col min="33" max="33" width="3.33203125" style="44" customWidth="1"/>
    <col min="34" max="34" width="4.88671875" style="76" customWidth="1"/>
    <col min="35" max="35" width="3.33203125" style="44" customWidth="1"/>
    <col min="36" max="37" width="4.88671875" style="76" customWidth="1"/>
    <col min="38" max="38" width="3.33203125" style="76" customWidth="1"/>
    <col min="39" max="39" width="4.88671875" style="76" customWidth="1"/>
    <col min="40" max="40" width="3.33203125" style="76" customWidth="1"/>
    <col min="41" max="42" width="4.88671875" style="76" customWidth="1"/>
    <col min="43" max="43" width="3.33203125" style="76" customWidth="1"/>
    <col min="44" max="44" width="4.88671875" style="76" customWidth="1"/>
    <col min="45" max="45" width="3.33203125" style="76" customWidth="1"/>
    <col min="46" max="47" width="4.88671875" style="76" customWidth="1"/>
    <col min="48" max="48" width="3.33203125" style="44" customWidth="1"/>
    <col min="49" max="49" width="4.88671875" style="76" customWidth="1"/>
    <col min="50" max="50" width="3.33203125" style="44" customWidth="1"/>
    <col min="51" max="52" width="4.88671875" style="76" customWidth="1"/>
    <col min="53" max="53" width="3.33203125" style="66" customWidth="1"/>
    <col min="54" max="54" width="4.88671875" style="66" customWidth="1"/>
    <col min="55" max="55" width="4.88671875" style="76" customWidth="1"/>
    <col min="56" max="56" width="3.33203125" style="76" customWidth="1"/>
    <col min="57" max="58" width="4.88671875" style="76" customWidth="1"/>
    <col min="59" max="60" width="9" style="44"/>
    <col min="61" max="61" width="15.33203125" style="44" bestFit="1" customWidth="1"/>
    <col min="62" max="62" width="15.6640625" style="44" customWidth="1"/>
    <col min="63" max="264" width="9" style="44"/>
    <col min="265" max="265" width="3.88671875" style="44" customWidth="1"/>
    <col min="266" max="266" width="7.6640625" style="44" customWidth="1"/>
    <col min="267" max="268" width="3.6640625" style="44" customWidth="1"/>
    <col min="269" max="269" width="3.33203125" style="44" customWidth="1"/>
    <col min="270" max="270" width="4.88671875" style="44" customWidth="1"/>
    <col min="271" max="271" width="3.6640625" style="44" customWidth="1"/>
    <col min="272" max="272" width="4.88671875" style="44" customWidth="1"/>
    <col min="273" max="273" width="3.33203125" style="44" customWidth="1"/>
    <col min="274" max="275" width="4.88671875" style="44" customWidth="1"/>
    <col min="276" max="276" width="3.33203125" style="44" customWidth="1"/>
    <col min="277" max="278" width="4.88671875" style="44" customWidth="1"/>
    <col min="279" max="283" width="3.33203125" style="44" customWidth="1"/>
    <col min="284" max="284" width="4.88671875" style="44" customWidth="1"/>
    <col min="285" max="285" width="3.33203125" style="44" customWidth="1"/>
    <col min="286" max="286" width="4.88671875" style="44" customWidth="1"/>
    <col min="287" max="287" width="3.33203125" style="44" customWidth="1"/>
    <col min="288" max="288" width="4.88671875" style="44" customWidth="1"/>
    <col min="289" max="289" width="3.33203125" style="44" customWidth="1"/>
    <col min="290" max="290" width="4.88671875" style="44" customWidth="1"/>
    <col min="291" max="291" width="3.33203125" style="44" customWidth="1"/>
    <col min="292" max="293" width="4.88671875" style="44" customWidth="1"/>
    <col min="294" max="294" width="3.33203125" style="44" customWidth="1"/>
    <col min="295" max="295" width="4.88671875" style="44" customWidth="1"/>
    <col min="296" max="296" width="3.33203125" style="44" customWidth="1"/>
    <col min="297" max="298" width="4.88671875" style="44" customWidth="1"/>
    <col min="299" max="299" width="3.33203125" style="44" customWidth="1"/>
    <col min="300" max="300" width="4.88671875" style="44" customWidth="1"/>
    <col min="301" max="301" width="3.33203125" style="44" customWidth="1"/>
    <col min="302" max="303" width="4.88671875" style="44" customWidth="1"/>
    <col min="304" max="304" width="3.33203125" style="44" customWidth="1"/>
    <col min="305" max="305" width="4.88671875" style="44" customWidth="1"/>
    <col min="306" max="306" width="3.33203125" style="44" customWidth="1"/>
    <col min="307" max="308" width="4.88671875" style="44" customWidth="1"/>
    <col min="309" max="309" width="3.33203125" style="44" customWidth="1"/>
    <col min="310" max="311" width="4.88671875" style="44" customWidth="1"/>
    <col min="312" max="312" width="3.33203125" style="44" customWidth="1"/>
    <col min="313" max="314" width="4.88671875" style="44" customWidth="1"/>
    <col min="315" max="520" width="9" style="44"/>
    <col min="521" max="521" width="3.88671875" style="44" customWidth="1"/>
    <col min="522" max="522" width="7.6640625" style="44" customWidth="1"/>
    <col min="523" max="524" width="3.6640625" style="44" customWidth="1"/>
    <col min="525" max="525" width="3.33203125" style="44" customWidth="1"/>
    <col min="526" max="526" width="4.88671875" style="44" customWidth="1"/>
    <col min="527" max="527" width="3.6640625" style="44" customWidth="1"/>
    <col min="528" max="528" width="4.88671875" style="44" customWidth="1"/>
    <col min="529" max="529" width="3.33203125" style="44" customWidth="1"/>
    <col min="530" max="531" width="4.88671875" style="44" customWidth="1"/>
    <col min="532" max="532" width="3.33203125" style="44" customWidth="1"/>
    <col min="533" max="534" width="4.88671875" style="44" customWidth="1"/>
    <col min="535" max="539" width="3.33203125" style="44" customWidth="1"/>
    <col min="540" max="540" width="4.88671875" style="44" customWidth="1"/>
    <col min="541" max="541" width="3.33203125" style="44" customWidth="1"/>
    <col min="542" max="542" width="4.88671875" style="44" customWidth="1"/>
    <col min="543" max="543" width="3.33203125" style="44" customWidth="1"/>
    <col min="544" max="544" width="4.88671875" style="44" customWidth="1"/>
    <col min="545" max="545" width="3.33203125" style="44" customWidth="1"/>
    <col min="546" max="546" width="4.88671875" style="44" customWidth="1"/>
    <col min="547" max="547" width="3.33203125" style="44" customWidth="1"/>
    <col min="548" max="549" width="4.88671875" style="44" customWidth="1"/>
    <col min="550" max="550" width="3.33203125" style="44" customWidth="1"/>
    <col min="551" max="551" width="4.88671875" style="44" customWidth="1"/>
    <col min="552" max="552" width="3.33203125" style="44" customWidth="1"/>
    <col min="553" max="554" width="4.88671875" style="44" customWidth="1"/>
    <col min="555" max="555" width="3.33203125" style="44" customWidth="1"/>
    <col min="556" max="556" width="4.88671875" style="44" customWidth="1"/>
    <col min="557" max="557" width="3.33203125" style="44" customWidth="1"/>
    <col min="558" max="559" width="4.88671875" style="44" customWidth="1"/>
    <col min="560" max="560" width="3.33203125" style="44" customWidth="1"/>
    <col min="561" max="561" width="4.88671875" style="44" customWidth="1"/>
    <col min="562" max="562" width="3.33203125" style="44" customWidth="1"/>
    <col min="563" max="564" width="4.88671875" style="44" customWidth="1"/>
    <col min="565" max="565" width="3.33203125" style="44" customWidth="1"/>
    <col min="566" max="567" width="4.88671875" style="44" customWidth="1"/>
    <col min="568" max="568" width="3.33203125" style="44" customWidth="1"/>
    <col min="569" max="570" width="4.88671875" style="44" customWidth="1"/>
    <col min="571" max="776" width="9" style="44"/>
    <col min="777" max="777" width="3.88671875" style="44" customWidth="1"/>
    <col min="778" max="778" width="7.6640625" style="44" customWidth="1"/>
    <col min="779" max="780" width="3.6640625" style="44" customWidth="1"/>
    <col min="781" max="781" width="3.33203125" style="44" customWidth="1"/>
    <col min="782" max="782" width="4.88671875" style="44" customWidth="1"/>
    <col min="783" max="783" width="3.6640625" style="44" customWidth="1"/>
    <col min="784" max="784" width="4.88671875" style="44" customWidth="1"/>
    <col min="785" max="785" width="3.33203125" style="44" customWidth="1"/>
    <col min="786" max="787" width="4.88671875" style="44" customWidth="1"/>
    <col min="788" max="788" width="3.33203125" style="44" customWidth="1"/>
    <col min="789" max="790" width="4.88671875" style="44" customWidth="1"/>
    <col min="791" max="795" width="3.33203125" style="44" customWidth="1"/>
    <col min="796" max="796" width="4.88671875" style="44" customWidth="1"/>
    <col min="797" max="797" width="3.33203125" style="44" customWidth="1"/>
    <col min="798" max="798" width="4.88671875" style="44" customWidth="1"/>
    <col min="799" max="799" width="3.33203125" style="44" customWidth="1"/>
    <col min="800" max="800" width="4.88671875" style="44" customWidth="1"/>
    <col min="801" max="801" width="3.33203125" style="44" customWidth="1"/>
    <col min="802" max="802" width="4.88671875" style="44" customWidth="1"/>
    <col min="803" max="803" width="3.33203125" style="44" customWidth="1"/>
    <col min="804" max="805" width="4.88671875" style="44" customWidth="1"/>
    <col min="806" max="806" width="3.33203125" style="44" customWidth="1"/>
    <col min="807" max="807" width="4.88671875" style="44" customWidth="1"/>
    <col min="808" max="808" width="3.33203125" style="44" customWidth="1"/>
    <col min="809" max="810" width="4.88671875" style="44" customWidth="1"/>
    <col min="811" max="811" width="3.33203125" style="44" customWidth="1"/>
    <col min="812" max="812" width="4.88671875" style="44" customWidth="1"/>
    <col min="813" max="813" width="3.33203125" style="44" customWidth="1"/>
    <col min="814" max="815" width="4.88671875" style="44" customWidth="1"/>
    <col min="816" max="816" width="3.33203125" style="44" customWidth="1"/>
    <col min="817" max="817" width="4.88671875" style="44" customWidth="1"/>
    <col min="818" max="818" width="3.33203125" style="44" customWidth="1"/>
    <col min="819" max="820" width="4.88671875" style="44" customWidth="1"/>
    <col min="821" max="821" width="3.33203125" style="44" customWidth="1"/>
    <col min="822" max="823" width="4.88671875" style="44" customWidth="1"/>
    <col min="824" max="824" width="3.33203125" style="44" customWidth="1"/>
    <col min="825" max="826" width="4.88671875" style="44" customWidth="1"/>
    <col min="827" max="1032" width="9" style="44"/>
    <col min="1033" max="1033" width="3.88671875" style="44" customWidth="1"/>
    <col min="1034" max="1034" width="7.6640625" style="44" customWidth="1"/>
    <col min="1035" max="1036" width="3.6640625" style="44" customWidth="1"/>
    <col min="1037" max="1037" width="3.33203125" style="44" customWidth="1"/>
    <col min="1038" max="1038" width="4.88671875" style="44" customWidth="1"/>
    <col min="1039" max="1039" width="3.6640625" style="44" customWidth="1"/>
    <col min="1040" max="1040" width="4.88671875" style="44" customWidth="1"/>
    <col min="1041" max="1041" width="3.33203125" style="44" customWidth="1"/>
    <col min="1042" max="1043" width="4.88671875" style="44" customWidth="1"/>
    <col min="1044" max="1044" width="3.33203125" style="44" customWidth="1"/>
    <col min="1045" max="1046" width="4.88671875" style="44" customWidth="1"/>
    <col min="1047" max="1051" width="3.33203125" style="44" customWidth="1"/>
    <col min="1052" max="1052" width="4.88671875" style="44" customWidth="1"/>
    <col min="1053" max="1053" width="3.33203125" style="44" customWidth="1"/>
    <col min="1054" max="1054" width="4.88671875" style="44" customWidth="1"/>
    <col min="1055" max="1055" width="3.33203125" style="44" customWidth="1"/>
    <col min="1056" max="1056" width="4.88671875" style="44" customWidth="1"/>
    <col min="1057" max="1057" width="3.33203125" style="44" customWidth="1"/>
    <col min="1058" max="1058" width="4.88671875" style="44" customWidth="1"/>
    <col min="1059" max="1059" width="3.33203125" style="44" customWidth="1"/>
    <col min="1060" max="1061" width="4.88671875" style="44" customWidth="1"/>
    <col min="1062" max="1062" width="3.33203125" style="44" customWidth="1"/>
    <col min="1063" max="1063" width="4.88671875" style="44" customWidth="1"/>
    <col min="1064" max="1064" width="3.33203125" style="44" customWidth="1"/>
    <col min="1065" max="1066" width="4.88671875" style="44" customWidth="1"/>
    <col min="1067" max="1067" width="3.33203125" style="44" customWidth="1"/>
    <col min="1068" max="1068" width="4.88671875" style="44" customWidth="1"/>
    <col min="1069" max="1069" width="3.33203125" style="44" customWidth="1"/>
    <col min="1070" max="1071" width="4.88671875" style="44" customWidth="1"/>
    <col min="1072" max="1072" width="3.33203125" style="44" customWidth="1"/>
    <col min="1073" max="1073" width="4.88671875" style="44" customWidth="1"/>
    <col min="1074" max="1074" width="3.33203125" style="44" customWidth="1"/>
    <col min="1075" max="1076" width="4.88671875" style="44" customWidth="1"/>
    <col min="1077" max="1077" width="3.33203125" style="44" customWidth="1"/>
    <col min="1078" max="1079" width="4.88671875" style="44" customWidth="1"/>
    <col min="1080" max="1080" width="3.33203125" style="44" customWidth="1"/>
    <col min="1081" max="1082" width="4.88671875" style="44" customWidth="1"/>
    <col min="1083" max="1288" width="9" style="44"/>
    <col min="1289" max="1289" width="3.88671875" style="44" customWidth="1"/>
    <col min="1290" max="1290" width="7.6640625" style="44" customWidth="1"/>
    <col min="1291" max="1292" width="3.6640625" style="44" customWidth="1"/>
    <col min="1293" max="1293" width="3.33203125" style="44" customWidth="1"/>
    <col min="1294" max="1294" width="4.88671875" style="44" customWidth="1"/>
    <col min="1295" max="1295" width="3.6640625" style="44" customWidth="1"/>
    <col min="1296" max="1296" width="4.88671875" style="44" customWidth="1"/>
    <col min="1297" max="1297" width="3.33203125" style="44" customWidth="1"/>
    <col min="1298" max="1299" width="4.88671875" style="44" customWidth="1"/>
    <col min="1300" max="1300" width="3.33203125" style="44" customWidth="1"/>
    <col min="1301" max="1302" width="4.88671875" style="44" customWidth="1"/>
    <col min="1303" max="1307" width="3.33203125" style="44" customWidth="1"/>
    <col min="1308" max="1308" width="4.88671875" style="44" customWidth="1"/>
    <col min="1309" max="1309" width="3.33203125" style="44" customWidth="1"/>
    <col min="1310" max="1310" width="4.88671875" style="44" customWidth="1"/>
    <col min="1311" max="1311" width="3.33203125" style="44" customWidth="1"/>
    <col min="1312" max="1312" width="4.88671875" style="44" customWidth="1"/>
    <col min="1313" max="1313" width="3.33203125" style="44" customWidth="1"/>
    <col min="1314" max="1314" width="4.88671875" style="44" customWidth="1"/>
    <col min="1315" max="1315" width="3.33203125" style="44" customWidth="1"/>
    <col min="1316" max="1317" width="4.88671875" style="44" customWidth="1"/>
    <col min="1318" max="1318" width="3.33203125" style="44" customWidth="1"/>
    <col min="1319" max="1319" width="4.88671875" style="44" customWidth="1"/>
    <col min="1320" max="1320" width="3.33203125" style="44" customWidth="1"/>
    <col min="1321" max="1322" width="4.88671875" style="44" customWidth="1"/>
    <col min="1323" max="1323" width="3.33203125" style="44" customWidth="1"/>
    <col min="1324" max="1324" width="4.88671875" style="44" customWidth="1"/>
    <col min="1325" max="1325" width="3.33203125" style="44" customWidth="1"/>
    <col min="1326" max="1327" width="4.88671875" style="44" customWidth="1"/>
    <col min="1328" max="1328" width="3.33203125" style="44" customWidth="1"/>
    <col min="1329" max="1329" width="4.88671875" style="44" customWidth="1"/>
    <col min="1330" max="1330" width="3.33203125" style="44" customWidth="1"/>
    <col min="1331" max="1332" width="4.88671875" style="44" customWidth="1"/>
    <col min="1333" max="1333" width="3.33203125" style="44" customWidth="1"/>
    <col min="1334" max="1335" width="4.88671875" style="44" customWidth="1"/>
    <col min="1336" max="1336" width="3.33203125" style="44" customWidth="1"/>
    <col min="1337" max="1338" width="4.88671875" style="44" customWidth="1"/>
    <col min="1339" max="1544" width="9" style="44"/>
    <col min="1545" max="1545" width="3.88671875" style="44" customWidth="1"/>
    <col min="1546" max="1546" width="7.6640625" style="44" customWidth="1"/>
    <col min="1547" max="1548" width="3.6640625" style="44" customWidth="1"/>
    <col min="1549" max="1549" width="3.33203125" style="44" customWidth="1"/>
    <col min="1550" max="1550" width="4.88671875" style="44" customWidth="1"/>
    <col min="1551" max="1551" width="3.6640625" style="44" customWidth="1"/>
    <col min="1552" max="1552" width="4.88671875" style="44" customWidth="1"/>
    <col min="1553" max="1553" width="3.33203125" style="44" customWidth="1"/>
    <col min="1554" max="1555" width="4.88671875" style="44" customWidth="1"/>
    <col min="1556" max="1556" width="3.33203125" style="44" customWidth="1"/>
    <col min="1557" max="1558" width="4.88671875" style="44" customWidth="1"/>
    <col min="1559" max="1563" width="3.33203125" style="44" customWidth="1"/>
    <col min="1564" max="1564" width="4.88671875" style="44" customWidth="1"/>
    <col min="1565" max="1565" width="3.33203125" style="44" customWidth="1"/>
    <col min="1566" max="1566" width="4.88671875" style="44" customWidth="1"/>
    <col min="1567" max="1567" width="3.33203125" style="44" customWidth="1"/>
    <col min="1568" max="1568" width="4.88671875" style="44" customWidth="1"/>
    <col min="1569" max="1569" width="3.33203125" style="44" customWidth="1"/>
    <col min="1570" max="1570" width="4.88671875" style="44" customWidth="1"/>
    <col min="1571" max="1571" width="3.33203125" style="44" customWidth="1"/>
    <col min="1572" max="1573" width="4.88671875" style="44" customWidth="1"/>
    <col min="1574" max="1574" width="3.33203125" style="44" customWidth="1"/>
    <col min="1575" max="1575" width="4.88671875" style="44" customWidth="1"/>
    <col min="1576" max="1576" width="3.33203125" style="44" customWidth="1"/>
    <col min="1577" max="1578" width="4.88671875" style="44" customWidth="1"/>
    <col min="1579" max="1579" width="3.33203125" style="44" customWidth="1"/>
    <col min="1580" max="1580" width="4.88671875" style="44" customWidth="1"/>
    <col min="1581" max="1581" width="3.33203125" style="44" customWidth="1"/>
    <col min="1582" max="1583" width="4.88671875" style="44" customWidth="1"/>
    <col min="1584" max="1584" width="3.33203125" style="44" customWidth="1"/>
    <col min="1585" max="1585" width="4.88671875" style="44" customWidth="1"/>
    <col min="1586" max="1586" width="3.33203125" style="44" customWidth="1"/>
    <col min="1587" max="1588" width="4.88671875" style="44" customWidth="1"/>
    <col min="1589" max="1589" width="3.33203125" style="44" customWidth="1"/>
    <col min="1590" max="1591" width="4.88671875" style="44" customWidth="1"/>
    <col min="1592" max="1592" width="3.33203125" style="44" customWidth="1"/>
    <col min="1593" max="1594" width="4.88671875" style="44" customWidth="1"/>
    <col min="1595" max="1800" width="9" style="44"/>
    <col min="1801" max="1801" width="3.88671875" style="44" customWidth="1"/>
    <col min="1802" max="1802" width="7.6640625" style="44" customWidth="1"/>
    <col min="1803" max="1804" width="3.6640625" style="44" customWidth="1"/>
    <col min="1805" max="1805" width="3.33203125" style="44" customWidth="1"/>
    <col min="1806" max="1806" width="4.88671875" style="44" customWidth="1"/>
    <col min="1807" max="1807" width="3.6640625" style="44" customWidth="1"/>
    <col min="1808" max="1808" width="4.88671875" style="44" customWidth="1"/>
    <col min="1809" max="1809" width="3.33203125" style="44" customWidth="1"/>
    <col min="1810" max="1811" width="4.88671875" style="44" customWidth="1"/>
    <col min="1812" max="1812" width="3.33203125" style="44" customWidth="1"/>
    <col min="1813" max="1814" width="4.88671875" style="44" customWidth="1"/>
    <col min="1815" max="1819" width="3.33203125" style="44" customWidth="1"/>
    <col min="1820" max="1820" width="4.88671875" style="44" customWidth="1"/>
    <col min="1821" max="1821" width="3.33203125" style="44" customWidth="1"/>
    <col min="1822" max="1822" width="4.88671875" style="44" customWidth="1"/>
    <col min="1823" max="1823" width="3.33203125" style="44" customWidth="1"/>
    <col min="1824" max="1824" width="4.88671875" style="44" customWidth="1"/>
    <col min="1825" max="1825" width="3.33203125" style="44" customWidth="1"/>
    <col min="1826" max="1826" width="4.88671875" style="44" customWidth="1"/>
    <col min="1827" max="1827" width="3.33203125" style="44" customWidth="1"/>
    <col min="1828" max="1829" width="4.88671875" style="44" customWidth="1"/>
    <col min="1830" max="1830" width="3.33203125" style="44" customWidth="1"/>
    <col min="1831" max="1831" width="4.88671875" style="44" customWidth="1"/>
    <col min="1832" max="1832" width="3.33203125" style="44" customWidth="1"/>
    <col min="1833" max="1834" width="4.88671875" style="44" customWidth="1"/>
    <col min="1835" max="1835" width="3.33203125" style="44" customWidth="1"/>
    <col min="1836" max="1836" width="4.88671875" style="44" customWidth="1"/>
    <col min="1837" max="1837" width="3.33203125" style="44" customWidth="1"/>
    <col min="1838" max="1839" width="4.88671875" style="44" customWidth="1"/>
    <col min="1840" max="1840" width="3.33203125" style="44" customWidth="1"/>
    <col min="1841" max="1841" width="4.88671875" style="44" customWidth="1"/>
    <col min="1842" max="1842" width="3.33203125" style="44" customWidth="1"/>
    <col min="1843" max="1844" width="4.88671875" style="44" customWidth="1"/>
    <col min="1845" max="1845" width="3.33203125" style="44" customWidth="1"/>
    <col min="1846" max="1847" width="4.88671875" style="44" customWidth="1"/>
    <col min="1848" max="1848" width="3.33203125" style="44" customWidth="1"/>
    <col min="1849" max="1850" width="4.88671875" style="44" customWidth="1"/>
    <col min="1851" max="2056" width="9" style="44"/>
    <col min="2057" max="2057" width="3.88671875" style="44" customWidth="1"/>
    <col min="2058" max="2058" width="7.6640625" style="44" customWidth="1"/>
    <col min="2059" max="2060" width="3.6640625" style="44" customWidth="1"/>
    <col min="2061" max="2061" width="3.33203125" style="44" customWidth="1"/>
    <col min="2062" max="2062" width="4.88671875" style="44" customWidth="1"/>
    <col min="2063" max="2063" width="3.6640625" style="44" customWidth="1"/>
    <col min="2064" max="2064" width="4.88671875" style="44" customWidth="1"/>
    <col min="2065" max="2065" width="3.33203125" style="44" customWidth="1"/>
    <col min="2066" max="2067" width="4.88671875" style="44" customWidth="1"/>
    <col min="2068" max="2068" width="3.33203125" style="44" customWidth="1"/>
    <col min="2069" max="2070" width="4.88671875" style="44" customWidth="1"/>
    <col min="2071" max="2075" width="3.33203125" style="44" customWidth="1"/>
    <col min="2076" max="2076" width="4.88671875" style="44" customWidth="1"/>
    <col min="2077" max="2077" width="3.33203125" style="44" customWidth="1"/>
    <col min="2078" max="2078" width="4.88671875" style="44" customWidth="1"/>
    <col min="2079" max="2079" width="3.33203125" style="44" customWidth="1"/>
    <col min="2080" max="2080" width="4.88671875" style="44" customWidth="1"/>
    <col min="2081" max="2081" width="3.33203125" style="44" customWidth="1"/>
    <col min="2082" max="2082" width="4.88671875" style="44" customWidth="1"/>
    <col min="2083" max="2083" width="3.33203125" style="44" customWidth="1"/>
    <col min="2084" max="2085" width="4.88671875" style="44" customWidth="1"/>
    <col min="2086" max="2086" width="3.33203125" style="44" customWidth="1"/>
    <col min="2087" max="2087" width="4.88671875" style="44" customWidth="1"/>
    <col min="2088" max="2088" width="3.33203125" style="44" customWidth="1"/>
    <col min="2089" max="2090" width="4.88671875" style="44" customWidth="1"/>
    <col min="2091" max="2091" width="3.33203125" style="44" customWidth="1"/>
    <col min="2092" max="2092" width="4.88671875" style="44" customWidth="1"/>
    <col min="2093" max="2093" width="3.33203125" style="44" customWidth="1"/>
    <col min="2094" max="2095" width="4.88671875" style="44" customWidth="1"/>
    <col min="2096" max="2096" width="3.33203125" style="44" customWidth="1"/>
    <col min="2097" max="2097" width="4.88671875" style="44" customWidth="1"/>
    <col min="2098" max="2098" width="3.33203125" style="44" customWidth="1"/>
    <col min="2099" max="2100" width="4.88671875" style="44" customWidth="1"/>
    <col min="2101" max="2101" width="3.33203125" style="44" customWidth="1"/>
    <col min="2102" max="2103" width="4.88671875" style="44" customWidth="1"/>
    <col min="2104" max="2104" width="3.33203125" style="44" customWidth="1"/>
    <col min="2105" max="2106" width="4.88671875" style="44" customWidth="1"/>
    <col min="2107" max="2312" width="9" style="44"/>
    <col min="2313" max="2313" width="3.88671875" style="44" customWidth="1"/>
    <col min="2314" max="2314" width="7.6640625" style="44" customWidth="1"/>
    <col min="2315" max="2316" width="3.6640625" style="44" customWidth="1"/>
    <col min="2317" max="2317" width="3.33203125" style="44" customWidth="1"/>
    <col min="2318" max="2318" width="4.88671875" style="44" customWidth="1"/>
    <col min="2319" max="2319" width="3.6640625" style="44" customWidth="1"/>
    <col min="2320" max="2320" width="4.88671875" style="44" customWidth="1"/>
    <col min="2321" max="2321" width="3.33203125" style="44" customWidth="1"/>
    <col min="2322" max="2323" width="4.88671875" style="44" customWidth="1"/>
    <col min="2324" max="2324" width="3.33203125" style="44" customWidth="1"/>
    <col min="2325" max="2326" width="4.88671875" style="44" customWidth="1"/>
    <col min="2327" max="2331" width="3.33203125" style="44" customWidth="1"/>
    <col min="2332" max="2332" width="4.88671875" style="44" customWidth="1"/>
    <col min="2333" max="2333" width="3.33203125" style="44" customWidth="1"/>
    <col min="2334" max="2334" width="4.88671875" style="44" customWidth="1"/>
    <col min="2335" max="2335" width="3.33203125" style="44" customWidth="1"/>
    <col min="2336" max="2336" width="4.88671875" style="44" customWidth="1"/>
    <col min="2337" max="2337" width="3.33203125" style="44" customWidth="1"/>
    <col min="2338" max="2338" width="4.88671875" style="44" customWidth="1"/>
    <col min="2339" max="2339" width="3.33203125" style="44" customWidth="1"/>
    <col min="2340" max="2341" width="4.88671875" style="44" customWidth="1"/>
    <col min="2342" max="2342" width="3.33203125" style="44" customWidth="1"/>
    <col min="2343" max="2343" width="4.88671875" style="44" customWidth="1"/>
    <col min="2344" max="2344" width="3.33203125" style="44" customWidth="1"/>
    <col min="2345" max="2346" width="4.88671875" style="44" customWidth="1"/>
    <col min="2347" max="2347" width="3.33203125" style="44" customWidth="1"/>
    <col min="2348" max="2348" width="4.88671875" style="44" customWidth="1"/>
    <col min="2349" max="2349" width="3.33203125" style="44" customWidth="1"/>
    <col min="2350" max="2351" width="4.88671875" style="44" customWidth="1"/>
    <col min="2352" max="2352" width="3.33203125" style="44" customWidth="1"/>
    <col min="2353" max="2353" width="4.88671875" style="44" customWidth="1"/>
    <col min="2354" max="2354" width="3.33203125" style="44" customWidth="1"/>
    <col min="2355" max="2356" width="4.88671875" style="44" customWidth="1"/>
    <col min="2357" max="2357" width="3.33203125" style="44" customWidth="1"/>
    <col min="2358" max="2359" width="4.88671875" style="44" customWidth="1"/>
    <col min="2360" max="2360" width="3.33203125" style="44" customWidth="1"/>
    <col min="2361" max="2362" width="4.88671875" style="44" customWidth="1"/>
    <col min="2363" max="2568" width="9" style="44"/>
    <col min="2569" max="2569" width="3.88671875" style="44" customWidth="1"/>
    <col min="2570" max="2570" width="7.6640625" style="44" customWidth="1"/>
    <col min="2571" max="2572" width="3.6640625" style="44" customWidth="1"/>
    <col min="2573" max="2573" width="3.33203125" style="44" customWidth="1"/>
    <col min="2574" max="2574" width="4.88671875" style="44" customWidth="1"/>
    <col min="2575" max="2575" width="3.6640625" style="44" customWidth="1"/>
    <col min="2576" max="2576" width="4.88671875" style="44" customWidth="1"/>
    <col min="2577" max="2577" width="3.33203125" style="44" customWidth="1"/>
    <col min="2578" max="2579" width="4.88671875" style="44" customWidth="1"/>
    <col min="2580" max="2580" width="3.33203125" style="44" customWidth="1"/>
    <col min="2581" max="2582" width="4.88671875" style="44" customWidth="1"/>
    <col min="2583" max="2587" width="3.33203125" style="44" customWidth="1"/>
    <col min="2588" max="2588" width="4.88671875" style="44" customWidth="1"/>
    <col min="2589" max="2589" width="3.33203125" style="44" customWidth="1"/>
    <col min="2590" max="2590" width="4.88671875" style="44" customWidth="1"/>
    <col min="2591" max="2591" width="3.33203125" style="44" customWidth="1"/>
    <col min="2592" max="2592" width="4.88671875" style="44" customWidth="1"/>
    <col min="2593" max="2593" width="3.33203125" style="44" customWidth="1"/>
    <col min="2594" max="2594" width="4.88671875" style="44" customWidth="1"/>
    <col min="2595" max="2595" width="3.33203125" style="44" customWidth="1"/>
    <col min="2596" max="2597" width="4.88671875" style="44" customWidth="1"/>
    <col min="2598" max="2598" width="3.33203125" style="44" customWidth="1"/>
    <col min="2599" max="2599" width="4.88671875" style="44" customWidth="1"/>
    <col min="2600" max="2600" width="3.33203125" style="44" customWidth="1"/>
    <col min="2601" max="2602" width="4.88671875" style="44" customWidth="1"/>
    <col min="2603" max="2603" width="3.33203125" style="44" customWidth="1"/>
    <col min="2604" max="2604" width="4.88671875" style="44" customWidth="1"/>
    <col min="2605" max="2605" width="3.33203125" style="44" customWidth="1"/>
    <col min="2606" max="2607" width="4.88671875" style="44" customWidth="1"/>
    <col min="2608" max="2608" width="3.33203125" style="44" customWidth="1"/>
    <col min="2609" max="2609" width="4.88671875" style="44" customWidth="1"/>
    <col min="2610" max="2610" width="3.33203125" style="44" customWidth="1"/>
    <col min="2611" max="2612" width="4.88671875" style="44" customWidth="1"/>
    <col min="2613" max="2613" width="3.33203125" style="44" customWidth="1"/>
    <col min="2614" max="2615" width="4.88671875" style="44" customWidth="1"/>
    <col min="2616" max="2616" width="3.33203125" style="44" customWidth="1"/>
    <col min="2617" max="2618" width="4.88671875" style="44" customWidth="1"/>
    <col min="2619" max="2824" width="9" style="44"/>
    <col min="2825" max="2825" width="3.88671875" style="44" customWidth="1"/>
    <col min="2826" max="2826" width="7.6640625" style="44" customWidth="1"/>
    <col min="2827" max="2828" width="3.6640625" style="44" customWidth="1"/>
    <col min="2829" max="2829" width="3.33203125" style="44" customWidth="1"/>
    <col min="2830" max="2830" width="4.88671875" style="44" customWidth="1"/>
    <col min="2831" max="2831" width="3.6640625" style="44" customWidth="1"/>
    <col min="2832" max="2832" width="4.88671875" style="44" customWidth="1"/>
    <col min="2833" max="2833" width="3.33203125" style="44" customWidth="1"/>
    <col min="2834" max="2835" width="4.88671875" style="44" customWidth="1"/>
    <col min="2836" max="2836" width="3.33203125" style="44" customWidth="1"/>
    <col min="2837" max="2838" width="4.88671875" style="44" customWidth="1"/>
    <col min="2839" max="2843" width="3.33203125" style="44" customWidth="1"/>
    <col min="2844" max="2844" width="4.88671875" style="44" customWidth="1"/>
    <col min="2845" max="2845" width="3.33203125" style="44" customWidth="1"/>
    <col min="2846" max="2846" width="4.88671875" style="44" customWidth="1"/>
    <col min="2847" max="2847" width="3.33203125" style="44" customWidth="1"/>
    <col min="2848" max="2848" width="4.88671875" style="44" customWidth="1"/>
    <col min="2849" max="2849" width="3.33203125" style="44" customWidth="1"/>
    <col min="2850" max="2850" width="4.88671875" style="44" customWidth="1"/>
    <col min="2851" max="2851" width="3.33203125" style="44" customWidth="1"/>
    <col min="2852" max="2853" width="4.88671875" style="44" customWidth="1"/>
    <col min="2854" max="2854" width="3.33203125" style="44" customWidth="1"/>
    <col min="2855" max="2855" width="4.88671875" style="44" customWidth="1"/>
    <col min="2856" max="2856" width="3.33203125" style="44" customWidth="1"/>
    <col min="2857" max="2858" width="4.88671875" style="44" customWidth="1"/>
    <col min="2859" max="2859" width="3.33203125" style="44" customWidth="1"/>
    <col min="2860" max="2860" width="4.88671875" style="44" customWidth="1"/>
    <col min="2861" max="2861" width="3.33203125" style="44" customWidth="1"/>
    <col min="2862" max="2863" width="4.88671875" style="44" customWidth="1"/>
    <col min="2864" max="2864" width="3.33203125" style="44" customWidth="1"/>
    <col min="2865" max="2865" width="4.88671875" style="44" customWidth="1"/>
    <col min="2866" max="2866" width="3.33203125" style="44" customWidth="1"/>
    <col min="2867" max="2868" width="4.88671875" style="44" customWidth="1"/>
    <col min="2869" max="2869" width="3.33203125" style="44" customWidth="1"/>
    <col min="2870" max="2871" width="4.88671875" style="44" customWidth="1"/>
    <col min="2872" max="2872" width="3.33203125" style="44" customWidth="1"/>
    <col min="2873" max="2874" width="4.88671875" style="44" customWidth="1"/>
    <col min="2875" max="3080" width="9" style="44"/>
    <col min="3081" max="3081" width="3.88671875" style="44" customWidth="1"/>
    <col min="3082" max="3082" width="7.6640625" style="44" customWidth="1"/>
    <col min="3083" max="3084" width="3.6640625" style="44" customWidth="1"/>
    <col min="3085" max="3085" width="3.33203125" style="44" customWidth="1"/>
    <col min="3086" max="3086" width="4.88671875" style="44" customWidth="1"/>
    <col min="3087" max="3087" width="3.6640625" style="44" customWidth="1"/>
    <col min="3088" max="3088" width="4.88671875" style="44" customWidth="1"/>
    <col min="3089" max="3089" width="3.33203125" style="44" customWidth="1"/>
    <col min="3090" max="3091" width="4.88671875" style="44" customWidth="1"/>
    <col min="3092" max="3092" width="3.33203125" style="44" customWidth="1"/>
    <col min="3093" max="3094" width="4.88671875" style="44" customWidth="1"/>
    <col min="3095" max="3099" width="3.33203125" style="44" customWidth="1"/>
    <col min="3100" max="3100" width="4.88671875" style="44" customWidth="1"/>
    <col min="3101" max="3101" width="3.33203125" style="44" customWidth="1"/>
    <col min="3102" max="3102" width="4.88671875" style="44" customWidth="1"/>
    <col min="3103" max="3103" width="3.33203125" style="44" customWidth="1"/>
    <col min="3104" max="3104" width="4.88671875" style="44" customWidth="1"/>
    <col min="3105" max="3105" width="3.33203125" style="44" customWidth="1"/>
    <col min="3106" max="3106" width="4.88671875" style="44" customWidth="1"/>
    <col min="3107" max="3107" width="3.33203125" style="44" customWidth="1"/>
    <col min="3108" max="3109" width="4.88671875" style="44" customWidth="1"/>
    <col min="3110" max="3110" width="3.33203125" style="44" customWidth="1"/>
    <col min="3111" max="3111" width="4.88671875" style="44" customWidth="1"/>
    <col min="3112" max="3112" width="3.33203125" style="44" customWidth="1"/>
    <col min="3113" max="3114" width="4.88671875" style="44" customWidth="1"/>
    <col min="3115" max="3115" width="3.33203125" style="44" customWidth="1"/>
    <col min="3116" max="3116" width="4.88671875" style="44" customWidth="1"/>
    <col min="3117" max="3117" width="3.33203125" style="44" customWidth="1"/>
    <col min="3118" max="3119" width="4.88671875" style="44" customWidth="1"/>
    <col min="3120" max="3120" width="3.33203125" style="44" customWidth="1"/>
    <col min="3121" max="3121" width="4.88671875" style="44" customWidth="1"/>
    <col min="3122" max="3122" width="3.33203125" style="44" customWidth="1"/>
    <col min="3123" max="3124" width="4.88671875" style="44" customWidth="1"/>
    <col min="3125" max="3125" width="3.33203125" style="44" customWidth="1"/>
    <col min="3126" max="3127" width="4.88671875" style="44" customWidth="1"/>
    <col min="3128" max="3128" width="3.33203125" style="44" customWidth="1"/>
    <col min="3129" max="3130" width="4.88671875" style="44" customWidth="1"/>
    <col min="3131" max="3336" width="9" style="44"/>
    <col min="3337" max="3337" width="3.88671875" style="44" customWidth="1"/>
    <col min="3338" max="3338" width="7.6640625" style="44" customWidth="1"/>
    <col min="3339" max="3340" width="3.6640625" style="44" customWidth="1"/>
    <col min="3341" max="3341" width="3.33203125" style="44" customWidth="1"/>
    <col min="3342" max="3342" width="4.88671875" style="44" customWidth="1"/>
    <col min="3343" max="3343" width="3.6640625" style="44" customWidth="1"/>
    <col min="3344" max="3344" width="4.88671875" style="44" customWidth="1"/>
    <col min="3345" max="3345" width="3.33203125" style="44" customWidth="1"/>
    <col min="3346" max="3347" width="4.88671875" style="44" customWidth="1"/>
    <col min="3348" max="3348" width="3.33203125" style="44" customWidth="1"/>
    <col min="3349" max="3350" width="4.88671875" style="44" customWidth="1"/>
    <col min="3351" max="3355" width="3.33203125" style="44" customWidth="1"/>
    <col min="3356" max="3356" width="4.88671875" style="44" customWidth="1"/>
    <col min="3357" max="3357" width="3.33203125" style="44" customWidth="1"/>
    <col min="3358" max="3358" width="4.88671875" style="44" customWidth="1"/>
    <col min="3359" max="3359" width="3.33203125" style="44" customWidth="1"/>
    <col min="3360" max="3360" width="4.88671875" style="44" customWidth="1"/>
    <col min="3361" max="3361" width="3.33203125" style="44" customWidth="1"/>
    <col min="3362" max="3362" width="4.88671875" style="44" customWidth="1"/>
    <col min="3363" max="3363" width="3.33203125" style="44" customWidth="1"/>
    <col min="3364" max="3365" width="4.88671875" style="44" customWidth="1"/>
    <col min="3366" max="3366" width="3.33203125" style="44" customWidth="1"/>
    <col min="3367" max="3367" width="4.88671875" style="44" customWidth="1"/>
    <col min="3368" max="3368" width="3.33203125" style="44" customWidth="1"/>
    <col min="3369" max="3370" width="4.88671875" style="44" customWidth="1"/>
    <col min="3371" max="3371" width="3.33203125" style="44" customWidth="1"/>
    <col min="3372" max="3372" width="4.88671875" style="44" customWidth="1"/>
    <col min="3373" max="3373" width="3.33203125" style="44" customWidth="1"/>
    <col min="3374" max="3375" width="4.88671875" style="44" customWidth="1"/>
    <col min="3376" max="3376" width="3.33203125" style="44" customWidth="1"/>
    <col min="3377" max="3377" width="4.88671875" style="44" customWidth="1"/>
    <col min="3378" max="3378" width="3.33203125" style="44" customWidth="1"/>
    <col min="3379" max="3380" width="4.88671875" style="44" customWidth="1"/>
    <col min="3381" max="3381" width="3.33203125" style="44" customWidth="1"/>
    <col min="3382" max="3383" width="4.88671875" style="44" customWidth="1"/>
    <col min="3384" max="3384" width="3.33203125" style="44" customWidth="1"/>
    <col min="3385" max="3386" width="4.88671875" style="44" customWidth="1"/>
    <col min="3387" max="3592" width="9" style="44"/>
    <col min="3593" max="3593" width="3.88671875" style="44" customWidth="1"/>
    <col min="3594" max="3594" width="7.6640625" style="44" customWidth="1"/>
    <col min="3595" max="3596" width="3.6640625" style="44" customWidth="1"/>
    <col min="3597" max="3597" width="3.33203125" style="44" customWidth="1"/>
    <col min="3598" max="3598" width="4.88671875" style="44" customWidth="1"/>
    <col min="3599" max="3599" width="3.6640625" style="44" customWidth="1"/>
    <col min="3600" max="3600" width="4.88671875" style="44" customWidth="1"/>
    <col min="3601" max="3601" width="3.33203125" style="44" customWidth="1"/>
    <col min="3602" max="3603" width="4.88671875" style="44" customWidth="1"/>
    <col min="3604" max="3604" width="3.33203125" style="44" customWidth="1"/>
    <col min="3605" max="3606" width="4.88671875" style="44" customWidth="1"/>
    <col min="3607" max="3611" width="3.33203125" style="44" customWidth="1"/>
    <col min="3612" max="3612" width="4.88671875" style="44" customWidth="1"/>
    <col min="3613" max="3613" width="3.33203125" style="44" customWidth="1"/>
    <col min="3614" max="3614" width="4.88671875" style="44" customWidth="1"/>
    <col min="3615" max="3615" width="3.33203125" style="44" customWidth="1"/>
    <col min="3616" max="3616" width="4.88671875" style="44" customWidth="1"/>
    <col min="3617" max="3617" width="3.33203125" style="44" customWidth="1"/>
    <col min="3618" max="3618" width="4.88671875" style="44" customWidth="1"/>
    <col min="3619" max="3619" width="3.33203125" style="44" customWidth="1"/>
    <col min="3620" max="3621" width="4.88671875" style="44" customWidth="1"/>
    <col min="3622" max="3622" width="3.33203125" style="44" customWidth="1"/>
    <col min="3623" max="3623" width="4.88671875" style="44" customWidth="1"/>
    <col min="3624" max="3624" width="3.33203125" style="44" customWidth="1"/>
    <col min="3625" max="3626" width="4.88671875" style="44" customWidth="1"/>
    <col min="3627" max="3627" width="3.33203125" style="44" customWidth="1"/>
    <col min="3628" max="3628" width="4.88671875" style="44" customWidth="1"/>
    <col min="3629" max="3629" width="3.33203125" style="44" customWidth="1"/>
    <col min="3630" max="3631" width="4.88671875" style="44" customWidth="1"/>
    <col min="3632" max="3632" width="3.33203125" style="44" customWidth="1"/>
    <col min="3633" max="3633" width="4.88671875" style="44" customWidth="1"/>
    <col min="3634" max="3634" width="3.33203125" style="44" customWidth="1"/>
    <col min="3635" max="3636" width="4.88671875" style="44" customWidth="1"/>
    <col min="3637" max="3637" width="3.33203125" style="44" customWidth="1"/>
    <col min="3638" max="3639" width="4.88671875" style="44" customWidth="1"/>
    <col min="3640" max="3640" width="3.33203125" style="44" customWidth="1"/>
    <col min="3641" max="3642" width="4.88671875" style="44" customWidth="1"/>
    <col min="3643" max="3848" width="9" style="44"/>
    <col min="3849" max="3849" width="3.88671875" style="44" customWidth="1"/>
    <col min="3850" max="3850" width="7.6640625" style="44" customWidth="1"/>
    <col min="3851" max="3852" width="3.6640625" style="44" customWidth="1"/>
    <col min="3853" max="3853" width="3.33203125" style="44" customWidth="1"/>
    <col min="3854" max="3854" width="4.88671875" style="44" customWidth="1"/>
    <col min="3855" max="3855" width="3.6640625" style="44" customWidth="1"/>
    <col min="3856" max="3856" width="4.88671875" style="44" customWidth="1"/>
    <col min="3857" max="3857" width="3.33203125" style="44" customWidth="1"/>
    <col min="3858" max="3859" width="4.88671875" style="44" customWidth="1"/>
    <col min="3860" max="3860" width="3.33203125" style="44" customWidth="1"/>
    <col min="3861" max="3862" width="4.88671875" style="44" customWidth="1"/>
    <col min="3863" max="3867" width="3.33203125" style="44" customWidth="1"/>
    <col min="3868" max="3868" width="4.88671875" style="44" customWidth="1"/>
    <col min="3869" max="3869" width="3.33203125" style="44" customWidth="1"/>
    <col min="3870" max="3870" width="4.88671875" style="44" customWidth="1"/>
    <col min="3871" max="3871" width="3.33203125" style="44" customWidth="1"/>
    <col min="3872" max="3872" width="4.88671875" style="44" customWidth="1"/>
    <col min="3873" max="3873" width="3.33203125" style="44" customWidth="1"/>
    <col min="3874" max="3874" width="4.88671875" style="44" customWidth="1"/>
    <col min="3875" max="3875" width="3.33203125" style="44" customWidth="1"/>
    <col min="3876" max="3877" width="4.88671875" style="44" customWidth="1"/>
    <col min="3878" max="3878" width="3.33203125" style="44" customWidth="1"/>
    <col min="3879" max="3879" width="4.88671875" style="44" customWidth="1"/>
    <col min="3880" max="3880" width="3.33203125" style="44" customWidth="1"/>
    <col min="3881" max="3882" width="4.88671875" style="44" customWidth="1"/>
    <col min="3883" max="3883" width="3.33203125" style="44" customWidth="1"/>
    <col min="3884" max="3884" width="4.88671875" style="44" customWidth="1"/>
    <col min="3885" max="3885" width="3.33203125" style="44" customWidth="1"/>
    <col min="3886" max="3887" width="4.88671875" style="44" customWidth="1"/>
    <col min="3888" max="3888" width="3.33203125" style="44" customWidth="1"/>
    <col min="3889" max="3889" width="4.88671875" style="44" customWidth="1"/>
    <col min="3890" max="3890" width="3.33203125" style="44" customWidth="1"/>
    <col min="3891" max="3892" width="4.88671875" style="44" customWidth="1"/>
    <col min="3893" max="3893" width="3.33203125" style="44" customWidth="1"/>
    <col min="3894" max="3895" width="4.88671875" style="44" customWidth="1"/>
    <col min="3896" max="3896" width="3.33203125" style="44" customWidth="1"/>
    <col min="3897" max="3898" width="4.88671875" style="44" customWidth="1"/>
    <col min="3899" max="4104" width="9" style="44"/>
    <col min="4105" max="4105" width="3.88671875" style="44" customWidth="1"/>
    <col min="4106" max="4106" width="7.6640625" style="44" customWidth="1"/>
    <col min="4107" max="4108" width="3.6640625" style="44" customWidth="1"/>
    <col min="4109" max="4109" width="3.33203125" style="44" customWidth="1"/>
    <col min="4110" max="4110" width="4.88671875" style="44" customWidth="1"/>
    <col min="4111" max="4111" width="3.6640625" style="44" customWidth="1"/>
    <col min="4112" max="4112" width="4.88671875" style="44" customWidth="1"/>
    <col min="4113" max="4113" width="3.33203125" style="44" customWidth="1"/>
    <col min="4114" max="4115" width="4.88671875" style="44" customWidth="1"/>
    <col min="4116" max="4116" width="3.33203125" style="44" customWidth="1"/>
    <col min="4117" max="4118" width="4.88671875" style="44" customWidth="1"/>
    <col min="4119" max="4123" width="3.33203125" style="44" customWidth="1"/>
    <col min="4124" max="4124" width="4.88671875" style="44" customWidth="1"/>
    <col min="4125" max="4125" width="3.33203125" style="44" customWidth="1"/>
    <col min="4126" max="4126" width="4.88671875" style="44" customWidth="1"/>
    <col min="4127" max="4127" width="3.33203125" style="44" customWidth="1"/>
    <col min="4128" max="4128" width="4.88671875" style="44" customWidth="1"/>
    <col min="4129" max="4129" width="3.33203125" style="44" customWidth="1"/>
    <col min="4130" max="4130" width="4.88671875" style="44" customWidth="1"/>
    <col min="4131" max="4131" width="3.33203125" style="44" customWidth="1"/>
    <col min="4132" max="4133" width="4.88671875" style="44" customWidth="1"/>
    <col min="4134" max="4134" width="3.33203125" style="44" customWidth="1"/>
    <col min="4135" max="4135" width="4.88671875" style="44" customWidth="1"/>
    <col min="4136" max="4136" width="3.33203125" style="44" customWidth="1"/>
    <col min="4137" max="4138" width="4.88671875" style="44" customWidth="1"/>
    <col min="4139" max="4139" width="3.33203125" style="44" customWidth="1"/>
    <col min="4140" max="4140" width="4.88671875" style="44" customWidth="1"/>
    <col min="4141" max="4141" width="3.33203125" style="44" customWidth="1"/>
    <col min="4142" max="4143" width="4.88671875" style="44" customWidth="1"/>
    <col min="4144" max="4144" width="3.33203125" style="44" customWidth="1"/>
    <col min="4145" max="4145" width="4.88671875" style="44" customWidth="1"/>
    <col min="4146" max="4146" width="3.33203125" style="44" customWidth="1"/>
    <col min="4147" max="4148" width="4.88671875" style="44" customWidth="1"/>
    <col min="4149" max="4149" width="3.33203125" style="44" customWidth="1"/>
    <col min="4150" max="4151" width="4.88671875" style="44" customWidth="1"/>
    <col min="4152" max="4152" width="3.33203125" style="44" customWidth="1"/>
    <col min="4153" max="4154" width="4.88671875" style="44" customWidth="1"/>
    <col min="4155" max="4360" width="9" style="44"/>
    <col min="4361" max="4361" width="3.88671875" style="44" customWidth="1"/>
    <col min="4362" max="4362" width="7.6640625" style="44" customWidth="1"/>
    <col min="4363" max="4364" width="3.6640625" style="44" customWidth="1"/>
    <col min="4365" max="4365" width="3.33203125" style="44" customWidth="1"/>
    <col min="4366" max="4366" width="4.88671875" style="44" customWidth="1"/>
    <col min="4367" max="4367" width="3.6640625" style="44" customWidth="1"/>
    <col min="4368" max="4368" width="4.88671875" style="44" customWidth="1"/>
    <col min="4369" max="4369" width="3.33203125" style="44" customWidth="1"/>
    <col min="4370" max="4371" width="4.88671875" style="44" customWidth="1"/>
    <col min="4372" max="4372" width="3.33203125" style="44" customWidth="1"/>
    <col min="4373" max="4374" width="4.88671875" style="44" customWidth="1"/>
    <col min="4375" max="4379" width="3.33203125" style="44" customWidth="1"/>
    <col min="4380" max="4380" width="4.88671875" style="44" customWidth="1"/>
    <col min="4381" max="4381" width="3.33203125" style="44" customWidth="1"/>
    <col min="4382" max="4382" width="4.88671875" style="44" customWidth="1"/>
    <col min="4383" max="4383" width="3.33203125" style="44" customWidth="1"/>
    <col min="4384" max="4384" width="4.88671875" style="44" customWidth="1"/>
    <col min="4385" max="4385" width="3.33203125" style="44" customWidth="1"/>
    <col min="4386" max="4386" width="4.88671875" style="44" customWidth="1"/>
    <col min="4387" max="4387" width="3.33203125" style="44" customWidth="1"/>
    <col min="4388" max="4389" width="4.88671875" style="44" customWidth="1"/>
    <col min="4390" max="4390" width="3.33203125" style="44" customWidth="1"/>
    <col min="4391" max="4391" width="4.88671875" style="44" customWidth="1"/>
    <col min="4392" max="4392" width="3.33203125" style="44" customWidth="1"/>
    <col min="4393" max="4394" width="4.88671875" style="44" customWidth="1"/>
    <col min="4395" max="4395" width="3.33203125" style="44" customWidth="1"/>
    <col min="4396" max="4396" width="4.88671875" style="44" customWidth="1"/>
    <col min="4397" max="4397" width="3.33203125" style="44" customWidth="1"/>
    <col min="4398" max="4399" width="4.88671875" style="44" customWidth="1"/>
    <col min="4400" max="4400" width="3.33203125" style="44" customWidth="1"/>
    <col min="4401" max="4401" width="4.88671875" style="44" customWidth="1"/>
    <col min="4402" max="4402" width="3.33203125" style="44" customWidth="1"/>
    <col min="4403" max="4404" width="4.88671875" style="44" customWidth="1"/>
    <col min="4405" max="4405" width="3.33203125" style="44" customWidth="1"/>
    <col min="4406" max="4407" width="4.88671875" style="44" customWidth="1"/>
    <col min="4408" max="4408" width="3.33203125" style="44" customWidth="1"/>
    <col min="4409" max="4410" width="4.88671875" style="44" customWidth="1"/>
    <col min="4411" max="4616" width="9" style="44"/>
    <col min="4617" max="4617" width="3.88671875" style="44" customWidth="1"/>
    <col min="4618" max="4618" width="7.6640625" style="44" customWidth="1"/>
    <col min="4619" max="4620" width="3.6640625" style="44" customWidth="1"/>
    <col min="4621" max="4621" width="3.33203125" style="44" customWidth="1"/>
    <col min="4622" max="4622" width="4.88671875" style="44" customWidth="1"/>
    <col min="4623" max="4623" width="3.6640625" style="44" customWidth="1"/>
    <col min="4624" max="4624" width="4.88671875" style="44" customWidth="1"/>
    <col min="4625" max="4625" width="3.33203125" style="44" customWidth="1"/>
    <col min="4626" max="4627" width="4.88671875" style="44" customWidth="1"/>
    <col min="4628" max="4628" width="3.33203125" style="44" customWidth="1"/>
    <col min="4629" max="4630" width="4.88671875" style="44" customWidth="1"/>
    <col min="4631" max="4635" width="3.33203125" style="44" customWidth="1"/>
    <col min="4636" max="4636" width="4.88671875" style="44" customWidth="1"/>
    <col min="4637" max="4637" width="3.33203125" style="44" customWidth="1"/>
    <col min="4638" max="4638" width="4.88671875" style="44" customWidth="1"/>
    <col min="4639" max="4639" width="3.33203125" style="44" customWidth="1"/>
    <col min="4640" max="4640" width="4.88671875" style="44" customWidth="1"/>
    <col min="4641" max="4641" width="3.33203125" style="44" customWidth="1"/>
    <col min="4642" max="4642" width="4.88671875" style="44" customWidth="1"/>
    <col min="4643" max="4643" width="3.33203125" style="44" customWidth="1"/>
    <col min="4644" max="4645" width="4.88671875" style="44" customWidth="1"/>
    <col min="4646" max="4646" width="3.33203125" style="44" customWidth="1"/>
    <col min="4647" max="4647" width="4.88671875" style="44" customWidth="1"/>
    <col min="4648" max="4648" width="3.33203125" style="44" customWidth="1"/>
    <col min="4649" max="4650" width="4.88671875" style="44" customWidth="1"/>
    <col min="4651" max="4651" width="3.33203125" style="44" customWidth="1"/>
    <col min="4652" max="4652" width="4.88671875" style="44" customWidth="1"/>
    <col min="4653" max="4653" width="3.33203125" style="44" customWidth="1"/>
    <col min="4654" max="4655" width="4.88671875" style="44" customWidth="1"/>
    <col min="4656" max="4656" width="3.33203125" style="44" customWidth="1"/>
    <col min="4657" max="4657" width="4.88671875" style="44" customWidth="1"/>
    <col min="4658" max="4658" width="3.33203125" style="44" customWidth="1"/>
    <col min="4659" max="4660" width="4.88671875" style="44" customWidth="1"/>
    <col min="4661" max="4661" width="3.33203125" style="44" customWidth="1"/>
    <col min="4662" max="4663" width="4.88671875" style="44" customWidth="1"/>
    <col min="4664" max="4664" width="3.33203125" style="44" customWidth="1"/>
    <col min="4665" max="4666" width="4.88671875" style="44" customWidth="1"/>
    <col min="4667" max="4872" width="9" style="44"/>
    <col min="4873" max="4873" width="3.88671875" style="44" customWidth="1"/>
    <col min="4874" max="4874" width="7.6640625" style="44" customWidth="1"/>
    <col min="4875" max="4876" width="3.6640625" style="44" customWidth="1"/>
    <col min="4877" max="4877" width="3.33203125" style="44" customWidth="1"/>
    <col min="4878" max="4878" width="4.88671875" style="44" customWidth="1"/>
    <col min="4879" max="4879" width="3.6640625" style="44" customWidth="1"/>
    <col min="4880" max="4880" width="4.88671875" style="44" customWidth="1"/>
    <col min="4881" max="4881" width="3.33203125" style="44" customWidth="1"/>
    <col min="4882" max="4883" width="4.88671875" style="44" customWidth="1"/>
    <col min="4884" max="4884" width="3.33203125" style="44" customWidth="1"/>
    <col min="4885" max="4886" width="4.88671875" style="44" customWidth="1"/>
    <col min="4887" max="4891" width="3.33203125" style="44" customWidth="1"/>
    <col min="4892" max="4892" width="4.88671875" style="44" customWidth="1"/>
    <col min="4893" max="4893" width="3.33203125" style="44" customWidth="1"/>
    <col min="4894" max="4894" width="4.88671875" style="44" customWidth="1"/>
    <col min="4895" max="4895" width="3.33203125" style="44" customWidth="1"/>
    <col min="4896" max="4896" width="4.88671875" style="44" customWidth="1"/>
    <col min="4897" max="4897" width="3.33203125" style="44" customWidth="1"/>
    <col min="4898" max="4898" width="4.88671875" style="44" customWidth="1"/>
    <col min="4899" max="4899" width="3.33203125" style="44" customWidth="1"/>
    <col min="4900" max="4901" width="4.88671875" style="44" customWidth="1"/>
    <col min="4902" max="4902" width="3.33203125" style="44" customWidth="1"/>
    <col min="4903" max="4903" width="4.88671875" style="44" customWidth="1"/>
    <col min="4904" max="4904" width="3.33203125" style="44" customWidth="1"/>
    <col min="4905" max="4906" width="4.88671875" style="44" customWidth="1"/>
    <col min="4907" max="4907" width="3.33203125" style="44" customWidth="1"/>
    <col min="4908" max="4908" width="4.88671875" style="44" customWidth="1"/>
    <col min="4909" max="4909" width="3.33203125" style="44" customWidth="1"/>
    <col min="4910" max="4911" width="4.88671875" style="44" customWidth="1"/>
    <col min="4912" max="4912" width="3.33203125" style="44" customWidth="1"/>
    <col min="4913" max="4913" width="4.88671875" style="44" customWidth="1"/>
    <col min="4914" max="4914" width="3.33203125" style="44" customWidth="1"/>
    <col min="4915" max="4916" width="4.88671875" style="44" customWidth="1"/>
    <col min="4917" max="4917" width="3.33203125" style="44" customWidth="1"/>
    <col min="4918" max="4919" width="4.88671875" style="44" customWidth="1"/>
    <col min="4920" max="4920" width="3.33203125" style="44" customWidth="1"/>
    <col min="4921" max="4922" width="4.88671875" style="44" customWidth="1"/>
    <col min="4923" max="5128" width="9" style="44"/>
    <col min="5129" max="5129" width="3.88671875" style="44" customWidth="1"/>
    <col min="5130" max="5130" width="7.6640625" style="44" customWidth="1"/>
    <col min="5131" max="5132" width="3.6640625" style="44" customWidth="1"/>
    <col min="5133" max="5133" width="3.33203125" style="44" customWidth="1"/>
    <col min="5134" max="5134" width="4.88671875" style="44" customWidth="1"/>
    <col min="5135" max="5135" width="3.6640625" style="44" customWidth="1"/>
    <col min="5136" max="5136" width="4.88671875" style="44" customWidth="1"/>
    <col min="5137" max="5137" width="3.33203125" style="44" customWidth="1"/>
    <col min="5138" max="5139" width="4.88671875" style="44" customWidth="1"/>
    <col min="5140" max="5140" width="3.33203125" style="44" customWidth="1"/>
    <col min="5141" max="5142" width="4.88671875" style="44" customWidth="1"/>
    <col min="5143" max="5147" width="3.33203125" style="44" customWidth="1"/>
    <col min="5148" max="5148" width="4.88671875" style="44" customWidth="1"/>
    <col min="5149" max="5149" width="3.33203125" style="44" customWidth="1"/>
    <col min="5150" max="5150" width="4.88671875" style="44" customWidth="1"/>
    <col min="5151" max="5151" width="3.33203125" style="44" customWidth="1"/>
    <col min="5152" max="5152" width="4.88671875" style="44" customWidth="1"/>
    <col min="5153" max="5153" width="3.33203125" style="44" customWidth="1"/>
    <col min="5154" max="5154" width="4.88671875" style="44" customWidth="1"/>
    <col min="5155" max="5155" width="3.33203125" style="44" customWidth="1"/>
    <col min="5156" max="5157" width="4.88671875" style="44" customWidth="1"/>
    <col min="5158" max="5158" width="3.33203125" style="44" customWidth="1"/>
    <col min="5159" max="5159" width="4.88671875" style="44" customWidth="1"/>
    <col min="5160" max="5160" width="3.33203125" style="44" customWidth="1"/>
    <col min="5161" max="5162" width="4.88671875" style="44" customWidth="1"/>
    <col min="5163" max="5163" width="3.33203125" style="44" customWidth="1"/>
    <col min="5164" max="5164" width="4.88671875" style="44" customWidth="1"/>
    <col min="5165" max="5165" width="3.33203125" style="44" customWidth="1"/>
    <col min="5166" max="5167" width="4.88671875" style="44" customWidth="1"/>
    <col min="5168" max="5168" width="3.33203125" style="44" customWidth="1"/>
    <col min="5169" max="5169" width="4.88671875" style="44" customWidth="1"/>
    <col min="5170" max="5170" width="3.33203125" style="44" customWidth="1"/>
    <col min="5171" max="5172" width="4.88671875" style="44" customWidth="1"/>
    <col min="5173" max="5173" width="3.33203125" style="44" customWidth="1"/>
    <col min="5174" max="5175" width="4.88671875" style="44" customWidth="1"/>
    <col min="5176" max="5176" width="3.33203125" style="44" customWidth="1"/>
    <col min="5177" max="5178" width="4.88671875" style="44" customWidth="1"/>
    <col min="5179" max="5384" width="9" style="44"/>
    <col min="5385" max="5385" width="3.88671875" style="44" customWidth="1"/>
    <col min="5386" max="5386" width="7.6640625" style="44" customWidth="1"/>
    <col min="5387" max="5388" width="3.6640625" style="44" customWidth="1"/>
    <col min="5389" max="5389" width="3.33203125" style="44" customWidth="1"/>
    <col min="5390" max="5390" width="4.88671875" style="44" customWidth="1"/>
    <col min="5391" max="5391" width="3.6640625" style="44" customWidth="1"/>
    <col min="5392" max="5392" width="4.88671875" style="44" customWidth="1"/>
    <col min="5393" max="5393" width="3.33203125" style="44" customWidth="1"/>
    <col min="5394" max="5395" width="4.88671875" style="44" customWidth="1"/>
    <col min="5396" max="5396" width="3.33203125" style="44" customWidth="1"/>
    <col min="5397" max="5398" width="4.88671875" style="44" customWidth="1"/>
    <col min="5399" max="5403" width="3.33203125" style="44" customWidth="1"/>
    <col min="5404" max="5404" width="4.88671875" style="44" customWidth="1"/>
    <col min="5405" max="5405" width="3.33203125" style="44" customWidth="1"/>
    <col min="5406" max="5406" width="4.88671875" style="44" customWidth="1"/>
    <col min="5407" max="5407" width="3.33203125" style="44" customWidth="1"/>
    <col min="5408" max="5408" width="4.88671875" style="44" customWidth="1"/>
    <col min="5409" max="5409" width="3.33203125" style="44" customWidth="1"/>
    <col min="5410" max="5410" width="4.88671875" style="44" customWidth="1"/>
    <col min="5411" max="5411" width="3.33203125" style="44" customWidth="1"/>
    <col min="5412" max="5413" width="4.88671875" style="44" customWidth="1"/>
    <col min="5414" max="5414" width="3.33203125" style="44" customWidth="1"/>
    <col min="5415" max="5415" width="4.88671875" style="44" customWidth="1"/>
    <col min="5416" max="5416" width="3.33203125" style="44" customWidth="1"/>
    <col min="5417" max="5418" width="4.88671875" style="44" customWidth="1"/>
    <col min="5419" max="5419" width="3.33203125" style="44" customWidth="1"/>
    <col min="5420" max="5420" width="4.88671875" style="44" customWidth="1"/>
    <col min="5421" max="5421" width="3.33203125" style="44" customWidth="1"/>
    <col min="5422" max="5423" width="4.88671875" style="44" customWidth="1"/>
    <col min="5424" max="5424" width="3.33203125" style="44" customWidth="1"/>
    <col min="5425" max="5425" width="4.88671875" style="44" customWidth="1"/>
    <col min="5426" max="5426" width="3.33203125" style="44" customWidth="1"/>
    <col min="5427" max="5428" width="4.88671875" style="44" customWidth="1"/>
    <col min="5429" max="5429" width="3.33203125" style="44" customWidth="1"/>
    <col min="5430" max="5431" width="4.88671875" style="44" customWidth="1"/>
    <col min="5432" max="5432" width="3.33203125" style="44" customWidth="1"/>
    <col min="5433" max="5434" width="4.88671875" style="44" customWidth="1"/>
    <col min="5435" max="5640" width="9" style="44"/>
    <col min="5641" max="5641" width="3.88671875" style="44" customWidth="1"/>
    <col min="5642" max="5642" width="7.6640625" style="44" customWidth="1"/>
    <col min="5643" max="5644" width="3.6640625" style="44" customWidth="1"/>
    <col min="5645" max="5645" width="3.33203125" style="44" customWidth="1"/>
    <col min="5646" max="5646" width="4.88671875" style="44" customWidth="1"/>
    <col min="5647" max="5647" width="3.6640625" style="44" customWidth="1"/>
    <col min="5648" max="5648" width="4.88671875" style="44" customWidth="1"/>
    <col min="5649" max="5649" width="3.33203125" style="44" customWidth="1"/>
    <col min="5650" max="5651" width="4.88671875" style="44" customWidth="1"/>
    <col min="5652" max="5652" width="3.33203125" style="44" customWidth="1"/>
    <col min="5653" max="5654" width="4.88671875" style="44" customWidth="1"/>
    <col min="5655" max="5659" width="3.33203125" style="44" customWidth="1"/>
    <col min="5660" max="5660" width="4.88671875" style="44" customWidth="1"/>
    <col min="5661" max="5661" width="3.33203125" style="44" customWidth="1"/>
    <col min="5662" max="5662" width="4.88671875" style="44" customWidth="1"/>
    <col min="5663" max="5663" width="3.33203125" style="44" customWidth="1"/>
    <col min="5664" max="5664" width="4.88671875" style="44" customWidth="1"/>
    <col min="5665" max="5665" width="3.33203125" style="44" customWidth="1"/>
    <col min="5666" max="5666" width="4.88671875" style="44" customWidth="1"/>
    <col min="5667" max="5667" width="3.33203125" style="44" customWidth="1"/>
    <col min="5668" max="5669" width="4.88671875" style="44" customWidth="1"/>
    <col min="5670" max="5670" width="3.33203125" style="44" customWidth="1"/>
    <col min="5671" max="5671" width="4.88671875" style="44" customWidth="1"/>
    <col min="5672" max="5672" width="3.33203125" style="44" customWidth="1"/>
    <col min="5673" max="5674" width="4.88671875" style="44" customWidth="1"/>
    <col min="5675" max="5675" width="3.33203125" style="44" customWidth="1"/>
    <col min="5676" max="5676" width="4.88671875" style="44" customWidth="1"/>
    <col min="5677" max="5677" width="3.33203125" style="44" customWidth="1"/>
    <col min="5678" max="5679" width="4.88671875" style="44" customWidth="1"/>
    <col min="5680" max="5680" width="3.33203125" style="44" customWidth="1"/>
    <col min="5681" max="5681" width="4.88671875" style="44" customWidth="1"/>
    <col min="5682" max="5682" width="3.33203125" style="44" customWidth="1"/>
    <col min="5683" max="5684" width="4.88671875" style="44" customWidth="1"/>
    <col min="5685" max="5685" width="3.33203125" style="44" customWidth="1"/>
    <col min="5686" max="5687" width="4.88671875" style="44" customWidth="1"/>
    <col min="5688" max="5688" width="3.33203125" style="44" customWidth="1"/>
    <col min="5689" max="5690" width="4.88671875" style="44" customWidth="1"/>
    <col min="5691" max="5896" width="9" style="44"/>
    <col min="5897" max="5897" width="3.88671875" style="44" customWidth="1"/>
    <col min="5898" max="5898" width="7.6640625" style="44" customWidth="1"/>
    <col min="5899" max="5900" width="3.6640625" style="44" customWidth="1"/>
    <col min="5901" max="5901" width="3.33203125" style="44" customWidth="1"/>
    <col min="5902" max="5902" width="4.88671875" style="44" customWidth="1"/>
    <col min="5903" max="5903" width="3.6640625" style="44" customWidth="1"/>
    <col min="5904" max="5904" width="4.88671875" style="44" customWidth="1"/>
    <col min="5905" max="5905" width="3.33203125" style="44" customWidth="1"/>
    <col min="5906" max="5907" width="4.88671875" style="44" customWidth="1"/>
    <col min="5908" max="5908" width="3.33203125" style="44" customWidth="1"/>
    <col min="5909" max="5910" width="4.88671875" style="44" customWidth="1"/>
    <col min="5911" max="5915" width="3.33203125" style="44" customWidth="1"/>
    <col min="5916" max="5916" width="4.88671875" style="44" customWidth="1"/>
    <col min="5917" max="5917" width="3.33203125" style="44" customWidth="1"/>
    <col min="5918" max="5918" width="4.88671875" style="44" customWidth="1"/>
    <col min="5919" max="5919" width="3.33203125" style="44" customWidth="1"/>
    <col min="5920" max="5920" width="4.88671875" style="44" customWidth="1"/>
    <col min="5921" max="5921" width="3.33203125" style="44" customWidth="1"/>
    <col min="5922" max="5922" width="4.88671875" style="44" customWidth="1"/>
    <col min="5923" max="5923" width="3.33203125" style="44" customWidth="1"/>
    <col min="5924" max="5925" width="4.88671875" style="44" customWidth="1"/>
    <col min="5926" max="5926" width="3.33203125" style="44" customWidth="1"/>
    <col min="5927" max="5927" width="4.88671875" style="44" customWidth="1"/>
    <col min="5928" max="5928" width="3.33203125" style="44" customWidth="1"/>
    <col min="5929" max="5930" width="4.88671875" style="44" customWidth="1"/>
    <col min="5931" max="5931" width="3.33203125" style="44" customWidth="1"/>
    <col min="5932" max="5932" width="4.88671875" style="44" customWidth="1"/>
    <col min="5933" max="5933" width="3.33203125" style="44" customWidth="1"/>
    <col min="5934" max="5935" width="4.88671875" style="44" customWidth="1"/>
    <col min="5936" max="5936" width="3.33203125" style="44" customWidth="1"/>
    <col min="5937" max="5937" width="4.88671875" style="44" customWidth="1"/>
    <col min="5938" max="5938" width="3.33203125" style="44" customWidth="1"/>
    <col min="5939" max="5940" width="4.88671875" style="44" customWidth="1"/>
    <col min="5941" max="5941" width="3.33203125" style="44" customWidth="1"/>
    <col min="5942" max="5943" width="4.88671875" style="44" customWidth="1"/>
    <col min="5944" max="5944" width="3.33203125" style="44" customWidth="1"/>
    <col min="5945" max="5946" width="4.88671875" style="44" customWidth="1"/>
    <col min="5947" max="6152" width="9" style="44"/>
    <col min="6153" max="6153" width="3.88671875" style="44" customWidth="1"/>
    <col min="6154" max="6154" width="7.6640625" style="44" customWidth="1"/>
    <col min="6155" max="6156" width="3.6640625" style="44" customWidth="1"/>
    <col min="6157" max="6157" width="3.33203125" style="44" customWidth="1"/>
    <col min="6158" max="6158" width="4.88671875" style="44" customWidth="1"/>
    <col min="6159" max="6159" width="3.6640625" style="44" customWidth="1"/>
    <col min="6160" max="6160" width="4.88671875" style="44" customWidth="1"/>
    <col min="6161" max="6161" width="3.33203125" style="44" customWidth="1"/>
    <col min="6162" max="6163" width="4.88671875" style="44" customWidth="1"/>
    <col min="6164" max="6164" width="3.33203125" style="44" customWidth="1"/>
    <col min="6165" max="6166" width="4.88671875" style="44" customWidth="1"/>
    <col min="6167" max="6171" width="3.33203125" style="44" customWidth="1"/>
    <col min="6172" max="6172" width="4.88671875" style="44" customWidth="1"/>
    <col min="6173" max="6173" width="3.33203125" style="44" customWidth="1"/>
    <col min="6174" max="6174" width="4.88671875" style="44" customWidth="1"/>
    <col min="6175" max="6175" width="3.33203125" style="44" customWidth="1"/>
    <col min="6176" max="6176" width="4.88671875" style="44" customWidth="1"/>
    <col min="6177" max="6177" width="3.33203125" style="44" customWidth="1"/>
    <col min="6178" max="6178" width="4.88671875" style="44" customWidth="1"/>
    <col min="6179" max="6179" width="3.33203125" style="44" customWidth="1"/>
    <col min="6180" max="6181" width="4.88671875" style="44" customWidth="1"/>
    <col min="6182" max="6182" width="3.33203125" style="44" customWidth="1"/>
    <col min="6183" max="6183" width="4.88671875" style="44" customWidth="1"/>
    <col min="6184" max="6184" width="3.33203125" style="44" customWidth="1"/>
    <col min="6185" max="6186" width="4.88671875" style="44" customWidth="1"/>
    <col min="6187" max="6187" width="3.33203125" style="44" customWidth="1"/>
    <col min="6188" max="6188" width="4.88671875" style="44" customWidth="1"/>
    <col min="6189" max="6189" width="3.33203125" style="44" customWidth="1"/>
    <col min="6190" max="6191" width="4.88671875" style="44" customWidth="1"/>
    <col min="6192" max="6192" width="3.33203125" style="44" customWidth="1"/>
    <col min="6193" max="6193" width="4.88671875" style="44" customWidth="1"/>
    <col min="6194" max="6194" width="3.33203125" style="44" customWidth="1"/>
    <col min="6195" max="6196" width="4.88671875" style="44" customWidth="1"/>
    <col min="6197" max="6197" width="3.33203125" style="44" customWidth="1"/>
    <col min="6198" max="6199" width="4.88671875" style="44" customWidth="1"/>
    <col min="6200" max="6200" width="3.33203125" style="44" customWidth="1"/>
    <col min="6201" max="6202" width="4.88671875" style="44" customWidth="1"/>
    <col min="6203" max="6408" width="9" style="44"/>
    <col min="6409" max="6409" width="3.88671875" style="44" customWidth="1"/>
    <col min="6410" max="6410" width="7.6640625" style="44" customWidth="1"/>
    <col min="6411" max="6412" width="3.6640625" style="44" customWidth="1"/>
    <col min="6413" max="6413" width="3.33203125" style="44" customWidth="1"/>
    <col min="6414" max="6414" width="4.88671875" style="44" customWidth="1"/>
    <col min="6415" max="6415" width="3.6640625" style="44" customWidth="1"/>
    <col min="6416" max="6416" width="4.88671875" style="44" customWidth="1"/>
    <col min="6417" max="6417" width="3.33203125" style="44" customWidth="1"/>
    <col min="6418" max="6419" width="4.88671875" style="44" customWidth="1"/>
    <col min="6420" max="6420" width="3.33203125" style="44" customWidth="1"/>
    <col min="6421" max="6422" width="4.88671875" style="44" customWidth="1"/>
    <col min="6423" max="6427" width="3.33203125" style="44" customWidth="1"/>
    <col min="6428" max="6428" width="4.88671875" style="44" customWidth="1"/>
    <col min="6429" max="6429" width="3.33203125" style="44" customWidth="1"/>
    <col min="6430" max="6430" width="4.88671875" style="44" customWidth="1"/>
    <col min="6431" max="6431" width="3.33203125" style="44" customWidth="1"/>
    <col min="6432" max="6432" width="4.88671875" style="44" customWidth="1"/>
    <col min="6433" max="6433" width="3.33203125" style="44" customWidth="1"/>
    <col min="6434" max="6434" width="4.88671875" style="44" customWidth="1"/>
    <col min="6435" max="6435" width="3.33203125" style="44" customWidth="1"/>
    <col min="6436" max="6437" width="4.88671875" style="44" customWidth="1"/>
    <col min="6438" max="6438" width="3.33203125" style="44" customWidth="1"/>
    <col min="6439" max="6439" width="4.88671875" style="44" customWidth="1"/>
    <col min="6440" max="6440" width="3.33203125" style="44" customWidth="1"/>
    <col min="6441" max="6442" width="4.88671875" style="44" customWidth="1"/>
    <col min="6443" max="6443" width="3.33203125" style="44" customWidth="1"/>
    <col min="6444" max="6444" width="4.88671875" style="44" customWidth="1"/>
    <col min="6445" max="6445" width="3.33203125" style="44" customWidth="1"/>
    <col min="6446" max="6447" width="4.88671875" style="44" customWidth="1"/>
    <col min="6448" max="6448" width="3.33203125" style="44" customWidth="1"/>
    <col min="6449" max="6449" width="4.88671875" style="44" customWidth="1"/>
    <col min="6450" max="6450" width="3.33203125" style="44" customWidth="1"/>
    <col min="6451" max="6452" width="4.88671875" style="44" customWidth="1"/>
    <col min="6453" max="6453" width="3.33203125" style="44" customWidth="1"/>
    <col min="6454" max="6455" width="4.88671875" style="44" customWidth="1"/>
    <col min="6456" max="6456" width="3.33203125" style="44" customWidth="1"/>
    <col min="6457" max="6458" width="4.88671875" style="44" customWidth="1"/>
    <col min="6459" max="6664" width="9" style="44"/>
    <col min="6665" max="6665" width="3.88671875" style="44" customWidth="1"/>
    <col min="6666" max="6666" width="7.6640625" style="44" customWidth="1"/>
    <col min="6667" max="6668" width="3.6640625" style="44" customWidth="1"/>
    <col min="6669" max="6669" width="3.33203125" style="44" customWidth="1"/>
    <col min="6670" max="6670" width="4.88671875" style="44" customWidth="1"/>
    <col min="6671" max="6671" width="3.6640625" style="44" customWidth="1"/>
    <col min="6672" max="6672" width="4.88671875" style="44" customWidth="1"/>
    <col min="6673" max="6673" width="3.33203125" style="44" customWidth="1"/>
    <col min="6674" max="6675" width="4.88671875" style="44" customWidth="1"/>
    <col min="6676" max="6676" width="3.33203125" style="44" customWidth="1"/>
    <col min="6677" max="6678" width="4.88671875" style="44" customWidth="1"/>
    <col min="6679" max="6683" width="3.33203125" style="44" customWidth="1"/>
    <col min="6684" max="6684" width="4.88671875" style="44" customWidth="1"/>
    <col min="6685" max="6685" width="3.33203125" style="44" customWidth="1"/>
    <col min="6686" max="6686" width="4.88671875" style="44" customWidth="1"/>
    <col min="6687" max="6687" width="3.33203125" style="44" customWidth="1"/>
    <col min="6688" max="6688" width="4.88671875" style="44" customWidth="1"/>
    <col min="6689" max="6689" width="3.33203125" style="44" customWidth="1"/>
    <col min="6690" max="6690" width="4.88671875" style="44" customWidth="1"/>
    <col min="6691" max="6691" width="3.33203125" style="44" customWidth="1"/>
    <col min="6692" max="6693" width="4.88671875" style="44" customWidth="1"/>
    <col min="6694" max="6694" width="3.33203125" style="44" customWidth="1"/>
    <col min="6695" max="6695" width="4.88671875" style="44" customWidth="1"/>
    <col min="6696" max="6696" width="3.33203125" style="44" customWidth="1"/>
    <col min="6697" max="6698" width="4.88671875" style="44" customWidth="1"/>
    <col min="6699" max="6699" width="3.33203125" style="44" customWidth="1"/>
    <col min="6700" max="6700" width="4.88671875" style="44" customWidth="1"/>
    <col min="6701" max="6701" width="3.33203125" style="44" customWidth="1"/>
    <col min="6702" max="6703" width="4.88671875" style="44" customWidth="1"/>
    <col min="6704" max="6704" width="3.33203125" style="44" customWidth="1"/>
    <col min="6705" max="6705" width="4.88671875" style="44" customWidth="1"/>
    <col min="6706" max="6706" width="3.33203125" style="44" customWidth="1"/>
    <col min="6707" max="6708" width="4.88671875" style="44" customWidth="1"/>
    <col min="6709" max="6709" width="3.33203125" style="44" customWidth="1"/>
    <col min="6710" max="6711" width="4.88671875" style="44" customWidth="1"/>
    <col min="6712" max="6712" width="3.33203125" style="44" customWidth="1"/>
    <col min="6713" max="6714" width="4.88671875" style="44" customWidth="1"/>
    <col min="6715" max="6920" width="9" style="44"/>
    <col min="6921" max="6921" width="3.88671875" style="44" customWidth="1"/>
    <col min="6922" max="6922" width="7.6640625" style="44" customWidth="1"/>
    <col min="6923" max="6924" width="3.6640625" style="44" customWidth="1"/>
    <col min="6925" max="6925" width="3.33203125" style="44" customWidth="1"/>
    <col min="6926" max="6926" width="4.88671875" style="44" customWidth="1"/>
    <col min="6927" max="6927" width="3.6640625" style="44" customWidth="1"/>
    <col min="6928" max="6928" width="4.88671875" style="44" customWidth="1"/>
    <col min="6929" max="6929" width="3.33203125" style="44" customWidth="1"/>
    <col min="6930" max="6931" width="4.88671875" style="44" customWidth="1"/>
    <col min="6932" max="6932" width="3.33203125" style="44" customWidth="1"/>
    <col min="6933" max="6934" width="4.88671875" style="44" customWidth="1"/>
    <col min="6935" max="6939" width="3.33203125" style="44" customWidth="1"/>
    <col min="6940" max="6940" width="4.88671875" style="44" customWidth="1"/>
    <col min="6941" max="6941" width="3.33203125" style="44" customWidth="1"/>
    <col min="6942" max="6942" width="4.88671875" style="44" customWidth="1"/>
    <col min="6943" max="6943" width="3.33203125" style="44" customWidth="1"/>
    <col min="6944" max="6944" width="4.88671875" style="44" customWidth="1"/>
    <col min="6945" max="6945" width="3.33203125" style="44" customWidth="1"/>
    <col min="6946" max="6946" width="4.88671875" style="44" customWidth="1"/>
    <col min="6947" max="6947" width="3.33203125" style="44" customWidth="1"/>
    <col min="6948" max="6949" width="4.88671875" style="44" customWidth="1"/>
    <col min="6950" max="6950" width="3.33203125" style="44" customWidth="1"/>
    <col min="6951" max="6951" width="4.88671875" style="44" customWidth="1"/>
    <col min="6952" max="6952" width="3.33203125" style="44" customWidth="1"/>
    <col min="6953" max="6954" width="4.88671875" style="44" customWidth="1"/>
    <col min="6955" max="6955" width="3.33203125" style="44" customWidth="1"/>
    <col min="6956" max="6956" width="4.88671875" style="44" customWidth="1"/>
    <col min="6957" max="6957" width="3.33203125" style="44" customWidth="1"/>
    <col min="6958" max="6959" width="4.88671875" style="44" customWidth="1"/>
    <col min="6960" max="6960" width="3.33203125" style="44" customWidth="1"/>
    <col min="6961" max="6961" width="4.88671875" style="44" customWidth="1"/>
    <col min="6962" max="6962" width="3.33203125" style="44" customWidth="1"/>
    <col min="6963" max="6964" width="4.88671875" style="44" customWidth="1"/>
    <col min="6965" max="6965" width="3.33203125" style="44" customWidth="1"/>
    <col min="6966" max="6967" width="4.88671875" style="44" customWidth="1"/>
    <col min="6968" max="6968" width="3.33203125" style="44" customWidth="1"/>
    <col min="6969" max="6970" width="4.88671875" style="44" customWidth="1"/>
    <col min="6971" max="7176" width="9" style="44"/>
    <col min="7177" max="7177" width="3.88671875" style="44" customWidth="1"/>
    <col min="7178" max="7178" width="7.6640625" style="44" customWidth="1"/>
    <col min="7179" max="7180" width="3.6640625" style="44" customWidth="1"/>
    <col min="7181" max="7181" width="3.33203125" style="44" customWidth="1"/>
    <col min="7182" max="7182" width="4.88671875" style="44" customWidth="1"/>
    <col min="7183" max="7183" width="3.6640625" style="44" customWidth="1"/>
    <col min="7184" max="7184" width="4.88671875" style="44" customWidth="1"/>
    <col min="7185" max="7185" width="3.33203125" style="44" customWidth="1"/>
    <col min="7186" max="7187" width="4.88671875" style="44" customWidth="1"/>
    <col min="7188" max="7188" width="3.33203125" style="44" customWidth="1"/>
    <col min="7189" max="7190" width="4.88671875" style="44" customWidth="1"/>
    <col min="7191" max="7195" width="3.33203125" style="44" customWidth="1"/>
    <col min="7196" max="7196" width="4.88671875" style="44" customWidth="1"/>
    <col min="7197" max="7197" width="3.33203125" style="44" customWidth="1"/>
    <col min="7198" max="7198" width="4.88671875" style="44" customWidth="1"/>
    <col min="7199" max="7199" width="3.33203125" style="44" customWidth="1"/>
    <col min="7200" max="7200" width="4.88671875" style="44" customWidth="1"/>
    <col min="7201" max="7201" width="3.33203125" style="44" customWidth="1"/>
    <col min="7202" max="7202" width="4.88671875" style="44" customWidth="1"/>
    <col min="7203" max="7203" width="3.33203125" style="44" customWidth="1"/>
    <col min="7204" max="7205" width="4.88671875" style="44" customWidth="1"/>
    <col min="7206" max="7206" width="3.33203125" style="44" customWidth="1"/>
    <col min="7207" max="7207" width="4.88671875" style="44" customWidth="1"/>
    <col min="7208" max="7208" width="3.33203125" style="44" customWidth="1"/>
    <col min="7209" max="7210" width="4.88671875" style="44" customWidth="1"/>
    <col min="7211" max="7211" width="3.33203125" style="44" customWidth="1"/>
    <col min="7212" max="7212" width="4.88671875" style="44" customWidth="1"/>
    <col min="7213" max="7213" width="3.33203125" style="44" customWidth="1"/>
    <col min="7214" max="7215" width="4.88671875" style="44" customWidth="1"/>
    <col min="7216" max="7216" width="3.33203125" style="44" customWidth="1"/>
    <col min="7217" max="7217" width="4.88671875" style="44" customWidth="1"/>
    <col min="7218" max="7218" width="3.33203125" style="44" customWidth="1"/>
    <col min="7219" max="7220" width="4.88671875" style="44" customWidth="1"/>
    <col min="7221" max="7221" width="3.33203125" style="44" customWidth="1"/>
    <col min="7222" max="7223" width="4.88671875" style="44" customWidth="1"/>
    <col min="7224" max="7224" width="3.33203125" style="44" customWidth="1"/>
    <col min="7225" max="7226" width="4.88671875" style="44" customWidth="1"/>
    <col min="7227" max="7432" width="9" style="44"/>
    <col min="7433" max="7433" width="3.88671875" style="44" customWidth="1"/>
    <col min="7434" max="7434" width="7.6640625" style="44" customWidth="1"/>
    <col min="7435" max="7436" width="3.6640625" style="44" customWidth="1"/>
    <col min="7437" max="7437" width="3.33203125" style="44" customWidth="1"/>
    <col min="7438" max="7438" width="4.88671875" style="44" customWidth="1"/>
    <col min="7439" max="7439" width="3.6640625" style="44" customWidth="1"/>
    <col min="7440" max="7440" width="4.88671875" style="44" customWidth="1"/>
    <col min="7441" max="7441" width="3.33203125" style="44" customWidth="1"/>
    <col min="7442" max="7443" width="4.88671875" style="44" customWidth="1"/>
    <col min="7444" max="7444" width="3.33203125" style="44" customWidth="1"/>
    <col min="7445" max="7446" width="4.88671875" style="44" customWidth="1"/>
    <col min="7447" max="7451" width="3.33203125" style="44" customWidth="1"/>
    <col min="7452" max="7452" width="4.88671875" style="44" customWidth="1"/>
    <col min="7453" max="7453" width="3.33203125" style="44" customWidth="1"/>
    <col min="7454" max="7454" width="4.88671875" style="44" customWidth="1"/>
    <col min="7455" max="7455" width="3.33203125" style="44" customWidth="1"/>
    <col min="7456" max="7456" width="4.88671875" style="44" customWidth="1"/>
    <col min="7457" max="7457" width="3.33203125" style="44" customWidth="1"/>
    <col min="7458" max="7458" width="4.88671875" style="44" customWidth="1"/>
    <col min="7459" max="7459" width="3.33203125" style="44" customWidth="1"/>
    <col min="7460" max="7461" width="4.88671875" style="44" customWidth="1"/>
    <col min="7462" max="7462" width="3.33203125" style="44" customWidth="1"/>
    <col min="7463" max="7463" width="4.88671875" style="44" customWidth="1"/>
    <col min="7464" max="7464" width="3.33203125" style="44" customWidth="1"/>
    <col min="7465" max="7466" width="4.88671875" style="44" customWidth="1"/>
    <col min="7467" max="7467" width="3.33203125" style="44" customWidth="1"/>
    <col min="7468" max="7468" width="4.88671875" style="44" customWidth="1"/>
    <col min="7469" max="7469" width="3.33203125" style="44" customWidth="1"/>
    <col min="7470" max="7471" width="4.88671875" style="44" customWidth="1"/>
    <col min="7472" max="7472" width="3.33203125" style="44" customWidth="1"/>
    <col min="7473" max="7473" width="4.88671875" style="44" customWidth="1"/>
    <col min="7474" max="7474" width="3.33203125" style="44" customWidth="1"/>
    <col min="7475" max="7476" width="4.88671875" style="44" customWidth="1"/>
    <col min="7477" max="7477" width="3.33203125" style="44" customWidth="1"/>
    <col min="7478" max="7479" width="4.88671875" style="44" customWidth="1"/>
    <col min="7480" max="7480" width="3.33203125" style="44" customWidth="1"/>
    <col min="7481" max="7482" width="4.88671875" style="44" customWidth="1"/>
    <col min="7483" max="7688" width="9" style="44"/>
    <col min="7689" max="7689" width="3.88671875" style="44" customWidth="1"/>
    <col min="7690" max="7690" width="7.6640625" style="44" customWidth="1"/>
    <col min="7691" max="7692" width="3.6640625" style="44" customWidth="1"/>
    <col min="7693" max="7693" width="3.33203125" style="44" customWidth="1"/>
    <col min="7694" max="7694" width="4.88671875" style="44" customWidth="1"/>
    <col min="7695" max="7695" width="3.6640625" style="44" customWidth="1"/>
    <col min="7696" max="7696" width="4.88671875" style="44" customWidth="1"/>
    <col min="7697" max="7697" width="3.33203125" style="44" customWidth="1"/>
    <col min="7698" max="7699" width="4.88671875" style="44" customWidth="1"/>
    <col min="7700" max="7700" width="3.33203125" style="44" customWidth="1"/>
    <col min="7701" max="7702" width="4.88671875" style="44" customWidth="1"/>
    <col min="7703" max="7707" width="3.33203125" style="44" customWidth="1"/>
    <col min="7708" max="7708" width="4.88671875" style="44" customWidth="1"/>
    <col min="7709" max="7709" width="3.33203125" style="44" customWidth="1"/>
    <col min="7710" max="7710" width="4.88671875" style="44" customWidth="1"/>
    <col min="7711" max="7711" width="3.33203125" style="44" customWidth="1"/>
    <col min="7712" max="7712" width="4.88671875" style="44" customWidth="1"/>
    <col min="7713" max="7713" width="3.33203125" style="44" customWidth="1"/>
    <col min="7714" max="7714" width="4.88671875" style="44" customWidth="1"/>
    <col min="7715" max="7715" width="3.33203125" style="44" customWidth="1"/>
    <col min="7716" max="7717" width="4.88671875" style="44" customWidth="1"/>
    <col min="7718" max="7718" width="3.33203125" style="44" customWidth="1"/>
    <col min="7719" max="7719" width="4.88671875" style="44" customWidth="1"/>
    <col min="7720" max="7720" width="3.33203125" style="44" customWidth="1"/>
    <col min="7721" max="7722" width="4.88671875" style="44" customWidth="1"/>
    <col min="7723" max="7723" width="3.33203125" style="44" customWidth="1"/>
    <col min="7724" max="7724" width="4.88671875" style="44" customWidth="1"/>
    <col min="7725" max="7725" width="3.33203125" style="44" customWidth="1"/>
    <col min="7726" max="7727" width="4.88671875" style="44" customWidth="1"/>
    <col min="7728" max="7728" width="3.33203125" style="44" customWidth="1"/>
    <col min="7729" max="7729" width="4.88671875" style="44" customWidth="1"/>
    <col min="7730" max="7730" width="3.33203125" style="44" customWidth="1"/>
    <col min="7731" max="7732" width="4.88671875" style="44" customWidth="1"/>
    <col min="7733" max="7733" width="3.33203125" style="44" customWidth="1"/>
    <col min="7734" max="7735" width="4.88671875" style="44" customWidth="1"/>
    <col min="7736" max="7736" width="3.33203125" style="44" customWidth="1"/>
    <col min="7737" max="7738" width="4.88671875" style="44" customWidth="1"/>
    <col min="7739" max="7944" width="9" style="44"/>
    <col min="7945" max="7945" width="3.88671875" style="44" customWidth="1"/>
    <col min="7946" max="7946" width="7.6640625" style="44" customWidth="1"/>
    <col min="7947" max="7948" width="3.6640625" style="44" customWidth="1"/>
    <col min="7949" max="7949" width="3.33203125" style="44" customWidth="1"/>
    <col min="7950" max="7950" width="4.88671875" style="44" customWidth="1"/>
    <col min="7951" max="7951" width="3.6640625" style="44" customWidth="1"/>
    <col min="7952" max="7952" width="4.88671875" style="44" customWidth="1"/>
    <col min="7953" max="7953" width="3.33203125" style="44" customWidth="1"/>
    <col min="7954" max="7955" width="4.88671875" style="44" customWidth="1"/>
    <col min="7956" max="7956" width="3.33203125" style="44" customWidth="1"/>
    <col min="7957" max="7958" width="4.88671875" style="44" customWidth="1"/>
    <col min="7959" max="7963" width="3.33203125" style="44" customWidth="1"/>
    <col min="7964" max="7964" width="4.88671875" style="44" customWidth="1"/>
    <col min="7965" max="7965" width="3.33203125" style="44" customWidth="1"/>
    <col min="7966" max="7966" width="4.88671875" style="44" customWidth="1"/>
    <col min="7967" max="7967" width="3.33203125" style="44" customWidth="1"/>
    <col min="7968" max="7968" width="4.88671875" style="44" customWidth="1"/>
    <col min="7969" max="7969" width="3.33203125" style="44" customWidth="1"/>
    <col min="7970" max="7970" width="4.88671875" style="44" customWidth="1"/>
    <col min="7971" max="7971" width="3.33203125" style="44" customWidth="1"/>
    <col min="7972" max="7973" width="4.88671875" style="44" customWidth="1"/>
    <col min="7974" max="7974" width="3.33203125" style="44" customWidth="1"/>
    <col min="7975" max="7975" width="4.88671875" style="44" customWidth="1"/>
    <col min="7976" max="7976" width="3.33203125" style="44" customWidth="1"/>
    <col min="7977" max="7978" width="4.88671875" style="44" customWidth="1"/>
    <col min="7979" max="7979" width="3.33203125" style="44" customWidth="1"/>
    <col min="7980" max="7980" width="4.88671875" style="44" customWidth="1"/>
    <col min="7981" max="7981" width="3.33203125" style="44" customWidth="1"/>
    <col min="7982" max="7983" width="4.88671875" style="44" customWidth="1"/>
    <col min="7984" max="7984" width="3.33203125" style="44" customWidth="1"/>
    <col min="7985" max="7985" width="4.88671875" style="44" customWidth="1"/>
    <col min="7986" max="7986" width="3.33203125" style="44" customWidth="1"/>
    <col min="7987" max="7988" width="4.88671875" style="44" customWidth="1"/>
    <col min="7989" max="7989" width="3.33203125" style="44" customWidth="1"/>
    <col min="7990" max="7991" width="4.88671875" style="44" customWidth="1"/>
    <col min="7992" max="7992" width="3.33203125" style="44" customWidth="1"/>
    <col min="7993" max="7994" width="4.88671875" style="44" customWidth="1"/>
    <col min="7995" max="8200" width="9" style="44"/>
    <col min="8201" max="8201" width="3.88671875" style="44" customWidth="1"/>
    <col min="8202" max="8202" width="7.6640625" style="44" customWidth="1"/>
    <col min="8203" max="8204" width="3.6640625" style="44" customWidth="1"/>
    <col min="8205" max="8205" width="3.33203125" style="44" customWidth="1"/>
    <col min="8206" max="8206" width="4.88671875" style="44" customWidth="1"/>
    <col min="8207" max="8207" width="3.6640625" style="44" customWidth="1"/>
    <col min="8208" max="8208" width="4.88671875" style="44" customWidth="1"/>
    <col min="8209" max="8209" width="3.33203125" style="44" customWidth="1"/>
    <col min="8210" max="8211" width="4.88671875" style="44" customWidth="1"/>
    <col min="8212" max="8212" width="3.33203125" style="44" customWidth="1"/>
    <col min="8213" max="8214" width="4.88671875" style="44" customWidth="1"/>
    <col min="8215" max="8219" width="3.33203125" style="44" customWidth="1"/>
    <col min="8220" max="8220" width="4.88671875" style="44" customWidth="1"/>
    <col min="8221" max="8221" width="3.33203125" style="44" customWidth="1"/>
    <col min="8222" max="8222" width="4.88671875" style="44" customWidth="1"/>
    <col min="8223" max="8223" width="3.33203125" style="44" customWidth="1"/>
    <col min="8224" max="8224" width="4.88671875" style="44" customWidth="1"/>
    <col min="8225" max="8225" width="3.33203125" style="44" customWidth="1"/>
    <col min="8226" max="8226" width="4.88671875" style="44" customWidth="1"/>
    <col min="8227" max="8227" width="3.33203125" style="44" customWidth="1"/>
    <col min="8228" max="8229" width="4.88671875" style="44" customWidth="1"/>
    <col min="8230" max="8230" width="3.33203125" style="44" customWidth="1"/>
    <col min="8231" max="8231" width="4.88671875" style="44" customWidth="1"/>
    <col min="8232" max="8232" width="3.33203125" style="44" customWidth="1"/>
    <col min="8233" max="8234" width="4.88671875" style="44" customWidth="1"/>
    <col min="8235" max="8235" width="3.33203125" style="44" customWidth="1"/>
    <col min="8236" max="8236" width="4.88671875" style="44" customWidth="1"/>
    <col min="8237" max="8237" width="3.33203125" style="44" customWidth="1"/>
    <col min="8238" max="8239" width="4.88671875" style="44" customWidth="1"/>
    <col min="8240" max="8240" width="3.33203125" style="44" customWidth="1"/>
    <col min="8241" max="8241" width="4.88671875" style="44" customWidth="1"/>
    <col min="8242" max="8242" width="3.33203125" style="44" customWidth="1"/>
    <col min="8243" max="8244" width="4.88671875" style="44" customWidth="1"/>
    <col min="8245" max="8245" width="3.33203125" style="44" customWidth="1"/>
    <col min="8246" max="8247" width="4.88671875" style="44" customWidth="1"/>
    <col min="8248" max="8248" width="3.33203125" style="44" customWidth="1"/>
    <col min="8249" max="8250" width="4.88671875" style="44" customWidth="1"/>
    <col min="8251" max="8456" width="9" style="44"/>
    <col min="8457" max="8457" width="3.88671875" style="44" customWidth="1"/>
    <col min="8458" max="8458" width="7.6640625" style="44" customWidth="1"/>
    <col min="8459" max="8460" width="3.6640625" style="44" customWidth="1"/>
    <col min="8461" max="8461" width="3.33203125" style="44" customWidth="1"/>
    <col min="8462" max="8462" width="4.88671875" style="44" customWidth="1"/>
    <col min="8463" max="8463" width="3.6640625" style="44" customWidth="1"/>
    <col min="8464" max="8464" width="4.88671875" style="44" customWidth="1"/>
    <col min="8465" max="8465" width="3.33203125" style="44" customWidth="1"/>
    <col min="8466" max="8467" width="4.88671875" style="44" customWidth="1"/>
    <col min="8468" max="8468" width="3.33203125" style="44" customWidth="1"/>
    <col min="8469" max="8470" width="4.88671875" style="44" customWidth="1"/>
    <col min="8471" max="8475" width="3.33203125" style="44" customWidth="1"/>
    <col min="8476" max="8476" width="4.88671875" style="44" customWidth="1"/>
    <col min="8477" max="8477" width="3.33203125" style="44" customWidth="1"/>
    <col min="8478" max="8478" width="4.88671875" style="44" customWidth="1"/>
    <col min="8479" max="8479" width="3.33203125" style="44" customWidth="1"/>
    <col min="8480" max="8480" width="4.88671875" style="44" customWidth="1"/>
    <col min="8481" max="8481" width="3.33203125" style="44" customWidth="1"/>
    <col min="8482" max="8482" width="4.88671875" style="44" customWidth="1"/>
    <col min="8483" max="8483" width="3.33203125" style="44" customWidth="1"/>
    <col min="8484" max="8485" width="4.88671875" style="44" customWidth="1"/>
    <col min="8486" max="8486" width="3.33203125" style="44" customWidth="1"/>
    <col min="8487" max="8487" width="4.88671875" style="44" customWidth="1"/>
    <col min="8488" max="8488" width="3.33203125" style="44" customWidth="1"/>
    <col min="8489" max="8490" width="4.88671875" style="44" customWidth="1"/>
    <col min="8491" max="8491" width="3.33203125" style="44" customWidth="1"/>
    <col min="8492" max="8492" width="4.88671875" style="44" customWidth="1"/>
    <col min="8493" max="8493" width="3.33203125" style="44" customWidth="1"/>
    <col min="8494" max="8495" width="4.88671875" style="44" customWidth="1"/>
    <col min="8496" max="8496" width="3.33203125" style="44" customWidth="1"/>
    <col min="8497" max="8497" width="4.88671875" style="44" customWidth="1"/>
    <col min="8498" max="8498" width="3.33203125" style="44" customWidth="1"/>
    <col min="8499" max="8500" width="4.88671875" style="44" customWidth="1"/>
    <col min="8501" max="8501" width="3.33203125" style="44" customWidth="1"/>
    <col min="8502" max="8503" width="4.88671875" style="44" customWidth="1"/>
    <col min="8504" max="8504" width="3.33203125" style="44" customWidth="1"/>
    <col min="8505" max="8506" width="4.88671875" style="44" customWidth="1"/>
    <col min="8507" max="8712" width="9" style="44"/>
    <col min="8713" max="8713" width="3.88671875" style="44" customWidth="1"/>
    <col min="8714" max="8714" width="7.6640625" style="44" customWidth="1"/>
    <col min="8715" max="8716" width="3.6640625" style="44" customWidth="1"/>
    <col min="8717" max="8717" width="3.33203125" style="44" customWidth="1"/>
    <col min="8718" max="8718" width="4.88671875" style="44" customWidth="1"/>
    <col min="8719" max="8719" width="3.6640625" style="44" customWidth="1"/>
    <col min="8720" max="8720" width="4.88671875" style="44" customWidth="1"/>
    <col min="8721" max="8721" width="3.33203125" style="44" customWidth="1"/>
    <col min="8722" max="8723" width="4.88671875" style="44" customWidth="1"/>
    <col min="8724" max="8724" width="3.33203125" style="44" customWidth="1"/>
    <col min="8725" max="8726" width="4.88671875" style="44" customWidth="1"/>
    <col min="8727" max="8731" width="3.33203125" style="44" customWidth="1"/>
    <col min="8732" max="8732" width="4.88671875" style="44" customWidth="1"/>
    <col min="8733" max="8733" width="3.33203125" style="44" customWidth="1"/>
    <col min="8734" max="8734" width="4.88671875" style="44" customWidth="1"/>
    <col min="8735" max="8735" width="3.33203125" style="44" customWidth="1"/>
    <col min="8736" max="8736" width="4.88671875" style="44" customWidth="1"/>
    <col min="8737" max="8737" width="3.33203125" style="44" customWidth="1"/>
    <col min="8738" max="8738" width="4.88671875" style="44" customWidth="1"/>
    <col min="8739" max="8739" width="3.33203125" style="44" customWidth="1"/>
    <col min="8740" max="8741" width="4.88671875" style="44" customWidth="1"/>
    <col min="8742" max="8742" width="3.33203125" style="44" customWidth="1"/>
    <col min="8743" max="8743" width="4.88671875" style="44" customWidth="1"/>
    <col min="8744" max="8744" width="3.33203125" style="44" customWidth="1"/>
    <col min="8745" max="8746" width="4.88671875" style="44" customWidth="1"/>
    <col min="8747" max="8747" width="3.33203125" style="44" customWidth="1"/>
    <col min="8748" max="8748" width="4.88671875" style="44" customWidth="1"/>
    <col min="8749" max="8749" width="3.33203125" style="44" customWidth="1"/>
    <col min="8750" max="8751" width="4.88671875" style="44" customWidth="1"/>
    <col min="8752" max="8752" width="3.33203125" style="44" customWidth="1"/>
    <col min="8753" max="8753" width="4.88671875" style="44" customWidth="1"/>
    <col min="8754" max="8754" width="3.33203125" style="44" customWidth="1"/>
    <col min="8755" max="8756" width="4.88671875" style="44" customWidth="1"/>
    <col min="8757" max="8757" width="3.33203125" style="44" customWidth="1"/>
    <col min="8758" max="8759" width="4.88671875" style="44" customWidth="1"/>
    <col min="8760" max="8760" width="3.33203125" style="44" customWidth="1"/>
    <col min="8761" max="8762" width="4.88671875" style="44" customWidth="1"/>
    <col min="8763" max="8968" width="9" style="44"/>
    <col min="8969" max="8969" width="3.88671875" style="44" customWidth="1"/>
    <col min="8970" max="8970" width="7.6640625" style="44" customWidth="1"/>
    <col min="8971" max="8972" width="3.6640625" style="44" customWidth="1"/>
    <col min="8973" max="8973" width="3.33203125" style="44" customWidth="1"/>
    <col min="8974" max="8974" width="4.88671875" style="44" customWidth="1"/>
    <col min="8975" max="8975" width="3.6640625" style="44" customWidth="1"/>
    <col min="8976" max="8976" width="4.88671875" style="44" customWidth="1"/>
    <col min="8977" max="8977" width="3.33203125" style="44" customWidth="1"/>
    <col min="8978" max="8979" width="4.88671875" style="44" customWidth="1"/>
    <col min="8980" max="8980" width="3.33203125" style="44" customWidth="1"/>
    <col min="8981" max="8982" width="4.88671875" style="44" customWidth="1"/>
    <col min="8983" max="8987" width="3.33203125" style="44" customWidth="1"/>
    <col min="8988" max="8988" width="4.88671875" style="44" customWidth="1"/>
    <col min="8989" max="8989" width="3.33203125" style="44" customWidth="1"/>
    <col min="8990" max="8990" width="4.88671875" style="44" customWidth="1"/>
    <col min="8991" max="8991" width="3.33203125" style="44" customWidth="1"/>
    <col min="8992" max="8992" width="4.88671875" style="44" customWidth="1"/>
    <col min="8993" max="8993" width="3.33203125" style="44" customWidth="1"/>
    <col min="8994" max="8994" width="4.88671875" style="44" customWidth="1"/>
    <col min="8995" max="8995" width="3.33203125" style="44" customWidth="1"/>
    <col min="8996" max="8997" width="4.88671875" style="44" customWidth="1"/>
    <col min="8998" max="8998" width="3.33203125" style="44" customWidth="1"/>
    <col min="8999" max="8999" width="4.88671875" style="44" customWidth="1"/>
    <col min="9000" max="9000" width="3.33203125" style="44" customWidth="1"/>
    <col min="9001" max="9002" width="4.88671875" style="44" customWidth="1"/>
    <col min="9003" max="9003" width="3.33203125" style="44" customWidth="1"/>
    <col min="9004" max="9004" width="4.88671875" style="44" customWidth="1"/>
    <col min="9005" max="9005" width="3.33203125" style="44" customWidth="1"/>
    <col min="9006" max="9007" width="4.88671875" style="44" customWidth="1"/>
    <col min="9008" max="9008" width="3.33203125" style="44" customWidth="1"/>
    <col min="9009" max="9009" width="4.88671875" style="44" customWidth="1"/>
    <col min="9010" max="9010" width="3.33203125" style="44" customWidth="1"/>
    <col min="9011" max="9012" width="4.88671875" style="44" customWidth="1"/>
    <col min="9013" max="9013" width="3.33203125" style="44" customWidth="1"/>
    <col min="9014" max="9015" width="4.88671875" style="44" customWidth="1"/>
    <col min="9016" max="9016" width="3.33203125" style="44" customWidth="1"/>
    <col min="9017" max="9018" width="4.88671875" style="44" customWidth="1"/>
    <col min="9019" max="9224" width="9" style="44"/>
    <col min="9225" max="9225" width="3.88671875" style="44" customWidth="1"/>
    <col min="9226" max="9226" width="7.6640625" style="44" customWidth="1"/>
    <col min="9227" max="9228" width="3.6640625" style="44" customWidth="1"/>
    <col min="9229" max="9229" width="3.33203125" style="44" customWidth="1"/>
    <col min="9230" max="9230" width="4.88671875" style="44" customWidth="1"/>
    <col min="9231" max="9231" width="3.6640625" style="44" customWidth="1"/>
    <col min="9232" max="9232" width="4.88671875" style="44" customWidth="1"/>
    <col min="9233" max="9233" width="3.33203125" style="44" customWidth="1"/>
    <col min="9234" max="9235" width="4.88671875" style="44" customWidth="1"/>
    <col min="9236" max="9236" width="3.33203125" style="44" customWidth="1"/>
    <col min="9237" max="9238" width="4.88671875" style="44" customWidth="1"/>
    <col min="9239" max="9243" width="3.33203125" style="44" customWidth="1"/>
    <col min="9244" max="9244" width="4.88671875" style="44" customWidth="1"/>
    <col min="9245" max="9245" width="3.33203125" style="44" customWidth="1"/>
    <col min="9246" max="9246" width="4.88671875" style="44" customWidth="1"/>
    <col min="9247" max="9247" width="3.33203125" style="44" customWidth="1"/>
    <col min="9248" max="9248" width="4.88671875" style="44" customWidth="1"/>
    <col min="9249" max="9249" width="3.33203125" style="44" customWidth="1"/>
    <col min="9250" max="9250" width="4.88671875" style="44" customWidth="1"/>
    <col min="9251" max="9251" width="3.33203125" style="44" customWidth="1"/>
    <col min="9252" max="9253" width="4.88671875" style="44" customWidth="1"/>
    <col min="9254" max="9254" width="3.33203125" style="44" customWidth="1"/>
    <col min="9255" max="9255" width="4.88671875" style="44" customWidth="1"/>
    <col min="9256" max="9256" width="3.33203125" style="44" customWidth="1"/>
    <col min="9257" max="9258" width="4.88671875" style="44" customWidth="1"/>
    <col min="9259" max="9259" width="3.33203125" style="44" customWidth="1"/>
    <col min="9260" max="9260" width="4.88671875" style="44" customWidth="1"/>
    <col min="9261" max="9261" width="3.33203125" style="44" customWidth="1"/>
    <col min="9262" max="9263" width="4.88671875" style="44" customWidth="1"/>
    <col min="9264" max="9264" width="3.33203125" style="44" customWidth="1"/>
    <col min="9265" max="9265" width="4.88671875" style="44" customWidth="1"/>
    <col min="9266" max="9266" width="3.33203125" style="44" customWidth="1"/>
    <col min="9267" max="9268" width="4.88671875" style="44" customWidth="1"/>
    <col min="9269" max="9269" width="3.33203125" style="44" customWidth="1"/>
    <col min="9270" max="9271" width="4.88671875" style="44" customWidth="1"/>
    <col min="9272" max="9272" width="3.33203125" style="44" customWidth="1"/>
    <col min="9273" max="9274" width="4.88671875" style="44" customWidth="1"/>
    <col min="9275" max="9480" width="9" style="44"/>
    <col min="9481" max="9481" width="3.88671875" style="44" customWidth="1"/>
    <col min="9482" max="9482" width="7.6640625" style="44" customWidth="1"/>
    <col min="9483" max="9484" width="3.6640625" style="44" customWidth="1"/>
    <col min="9485" max="9485" width="3.33203125" style="44" customWidth="1"/>
    <col min="9486" max="9486" width="4.88671875" style="44" customWidth="1"/>
    <col min="9487" max="9487" width="3.6640625" style="44" customWidth="1"/>
    <col min="9488" max="9488" width="4.88671875" style="44" customWidth="1"/>
    <col min="9489" max="9489" width="3.33203125" style="44" customWidth="1"/>
    <col min="9490" max="9491" width="4.88671875" style="44" customWidth="1"/>
    <col min="9492" max="9492" width="3.33203125" style="44" customWidth="1"/>
    <col min="9493" max="9494" width="4.88671875" style="44" customWidth="1"/>
    <col min="9495" max="9499" width="3.33203125" style="44" customWidth="1"/>
    <col min="9500" max="9500" width="4.88671875" style="44" customWidth="1"/>
    <col min="9501" max="9501" width="3.33203125" style="44" customWidth="1"/>
    <col min="9502" max="9502" width="4.88671875" style="44" customWidth="1"/>
    <col min="9503" max="9503" width="3.33203125" style="44" customWidth="1"/>
    <col min="9504" max="9504" width="4.88671875" style="44" customWidth="1"/>
    <col min="9505" max="9505" width="3.33203125" style="44" customWidth="1"/>
    <col min="9506" max="9506" width="4.88671875" style="44" customWidth="1"/>
    <col min="9507" max="9507" width="3.33203125" style="44" customWidth="1"/>
    <col min="9508" max="9509" width="4.88671875" style="44" customWidth="1"/>
    <col min="9510" max="9510" width="3.33203125" style="44" customWidth="1"/>
    <col min="9511" max="9511" width="4.88671875" style="44" customWidth="1"/>
    <col min="9512" max="9512" width="3.33203125" style="44" customWidth="1"/>
    <col min="9513" max="9514" width="4.88671875" style="44" customWidth="1"/>
    <col min="9515" max="9515" width="3.33203125" style="44" customWidth="1"/>
    <col min="9516" max="9516" width="4.88671875" style="44" customWidth="1"/>
    <col min="9517" max="9517" width="3.33203125" style="44" customWidth="1"/>
    <col min="9518" max="9519" width="4.88671875" style="44" customWidth="1"/>
    <col min="9520" max="9520" width="3.33203125" style="44" customWidth="1"/>
    <col min="9521" max="9521" width="4.88671875" style="44" customWidth="1"/>
    <col min="9522" max="9522" width="3.33203125" style="44" customWidth="1"/>
    <col min="9523" max="9524" width="4.88671875" style="44" customWidth="1"/>
    <col min="9525" max="9525" width="3.33203125" style="44" customWidth="1"/>
    <col min="9526" max="9527" width="4.88671875" style="44" customWidth="1"/>
    <col min="9528" max="9528" width="3.33203125" style="44" customWidth="1"/>
    <col min="9529" max="9530" width="4.88671875" style="44" customWidth="1"/>
    <col min="9531" max="9736" width="9" style="44"/>
    <col min="9737" max="9737" width="3.88671875" style="44" customWidth="1"/>
    <col min="9738" max="9738" width="7.6640625" style="44" customWidth="1"/>
    <col min="9739" max="9740" width="3.6640625" style="44" customWidth="1"/>
    <col min="9741" max="9741" width="3.33203125" style="44" customWidth="1"/>
    <col min="9742" max="9742" width="4.88671875" style="44" customWidth="1"/>
    <col min="9743" max="9743" width="3.6640625" style="44" customWidth="1"/>
    <col min="9744" max="9744" width="4.88671875" style="44" customWidth="1"/>
    <col min="9745" max="9745" width="3.33203125" style="44" customWidth="1"/>
    <col min="9746" max="9747" width="4.88671875" style="44" customWidth="1"/>
    <col min="9748" max="9748" width="3.33203125" style="44" customWidth="1"/>
    <col min="9749" max="9750" width="4.88671875" style="44" customWidth="1"/>
    <col min="9751" max="9755" width="3.33203125" style="44" customWidth="1"/>
    <col min="9756" max="9756" width="4.88671875" style="44" customWidth="1"/>
    <col min="9757" max="9757" width="3.33203125" style="44" customWidth="1"/>
    <col min="9758" max="9758" width="4.88671875" style="44" customWidth="1"/>
    <col min="9759" max="9759" width="3.33203125" style="44" customWidth="1"/>
    <col min="9760" max="9760" width="4.88671875" style="44" customWidth="1"/>
    <col min="9761" max="9761" width="3.33203125" style="44" customWidth="1"/>
    <col min="9762" max="9762" width="4.88671875" style="44" customWidth="1"/>
    <col min="9763" max="9763" width="3.33203125" style="44" customWidth="1"/>
    <col min="9764" max="9765" width="4.88671875" style="44" customWidth="1"/>
    <col min="9766" max="9766" width="3.33203125" style="44" customWidth="1"/>
    <col min="9767" max="9767" width="4.88671875" style="44" customWidth="1"/>
    <col min="9768" max="9768" width="3.33203125" style="44" customWidth="1"/>
    <col min="9769" max="9770" width="4.88671875" style="44" customWidth="1"/>
    <col min="9771" max="9771" width="3.33203125" style="44" customWidth="1"/>
    <col min="9772" max="9772" width="4.88671875" style="44" customWidth="1"/>
    <col min="9773" max="9773" width="3.33203125" style="44" customWidth="1"/>
    <col min="9774" max="9775" width="4.88671875" style="44" customWidth="1"/>
    <col min="9776" max="9776" width="3.33203125" style="44" customWidth="1"/>
    <col min="9777" max="9777" width="4.88671875" style="44" customWidth="1"/>
    <col min="9778" max="9778" width="3.33203125" style="44" customWidth="1"/>
    <col min="9779" max="9780" width="4.88671875" style="44" customWidth="1"/>
    <col min="9781" max="9781" width="3.33203125" style="44" customWidth="1"/>
    <col min="9782" max="9783" width="4.88671875" style="44" customWidth="1"/>
    <col min="9784" max="9784" width="3.33203125" style="44" customWidth="1"/>
    <col min="9785" max="9786" width="4.88671875" style="44" customWidth="1"/>
    <col min="9787" max="9992" width="9" style="44"/>
    <col min="9993" max="9993" width="3.88671875" style="44" customWidth="1"/>
    <col min="9994" max="9994" width="7.6640625" style="44" customWidth="1"/>
    <col min="9995" max="9996" width="3.6640625" style="44" customWidth="1"/>
    <col min="9997" max="9997" width="3.33203125" style="44" customWidth="1"/>
    <col min="9998" max="9998" width="4.88671875" style="44" customWidth="1"/>
    <col min="9999" max="9999" width="3.6640625" style="44" customWidth="1"/>
    <col min="10000" max="10000" width="4.88671875" style="44" customWidth="1"/>
    <col min="10001" max="10001" width="3.33203125" style="44" customWidth="1"/>
    <col min="10002" max="10003" width="4.88671875" style="44" customWidth="1"/>
    <col min="10004" max="10004" width="3.33203125" style="44" customWidth="1"/>
    <col min="10005" max="10006" width="4.88671875" style="44" customWidth="1"/>
    <col min="10007" max="10011" width="3.33203125" style="44" customWidth="1"/>
    <col min="10012" max="10012" width="4.88671875" style="44" customWidth="1"/>
    <col min="10013" max="10013" width="3.33203125" style="44" customWidth="1"/>
    <col min="10014" max="10014" width="4.88671875" style="44" customWidth="1"/>
    <col min="10015" max="10015" width="3.33203125" style="44" customWidth="1"/>
    <col min="10016" max="10016" width="4.88671875" style="44" customWidth="1"/>
    <col min="10017" max="10017" width="3.33203125" style="44" customWidth="1"/>
    <col min="10018" max="10018" width="4.88671875" style="44" customWidth="1"/>
    <col min="10019" max="10019" width="3.33203125" style="44" customWidth="1"/>
    <col min="10020" max="10021" width="4.88671875" style="44" customWidth="1"/>
    <col min="10022" max="10022" width="3.33203125" style="44" customWidth="1"/>
    <col min="10023" max="10023" width="4.88671875" style="44" customWidth="1"/>
    <col min="10024" max="10024" width="3.33203125" style="44" customWidth="1"/>
    <col min="10025" max="10026" width="4.88671875" style="44" customWidth="1"/>
    <col min="10027" max="10027" width="3.33203125" style="44" customWidth="1"/>
    <col min="10028" max="10028" width="4.88671875" style="44" customWidth="1"/>
    <col min="10029" max="10029" width="3.33203125" style="44" customWidth="1"/>
    <col min="10030" max="10031" width="4.88671875" style="44" customWidth="1"/>
    <col min="10032" max="10032" width="3.33203125" style="44" customWidth="1"/>
    <col min="10033" max="10033" width="4.88671875" style="44" customWidth="1"/>
    <col min="10034" max="10034" width="3.33203125" style="44" customWidth="1"/>
    <col min="10035" max="10036" width="4.88671875" style="44" customWidth="1"/>
    <col min="10037" max="10037" width="3.33203125" style="44" customWidth="1"/>
    <col min="10038" max="10039" width="4.88671875" style="44" customWidth="1"/>
    <col min="10040" max="10040" width="3.33203125" style="44" customWidth="1"/>
    <col min="10041" max="10042" width="4.88671875" style="44" customWidth="1"/>
    <col min="10043" max="10248" width="9" style="44"/>
    <col min="10249" max="10249" width="3.88671875" style="44" customWidth="1"/>
    <col min="10250" max="10250" width="7.6640625" style="44" customWidth="1"/>
    <col min="10251" max="10252" width="3.6640625" style="44" customWidth="1"/>
    <col min="10253" max="10253" width="3.33203125" style="44" customWidth="1"/>
    <col min="10254" max="10254" width="4.88671875" style="44" customWidth="1"/>
    <col min="10255" max="10255" width="3.6640625" style="44" customWidth="1"/>
    <col min="10256" max="10256" width="4.88671875" style="44" customWidth="1"/>
    <col min="10257" max="10257" width="3.33203125" style="44" customWidth="1"/>
    <col min="10258" max="10259" width="4.88671875" style="44" customWidth="1"/>
    <col min="10260" max="10260" width="3.33203125" style="44" customWidth="1"/>
    <col min="10261" max="10262" width="4.88671875" style="44" customWidth="1"/>
    <col min="10263" max="10267" width="3.33203125" style="44" customWidth="1"/>
    <col min="10268" max="10268" width="4.88671875" style="44" customWidth="1"/>
    <col min="10269" max="10269" width="3.33203125" style="44" customWidth="1"/>
    <col min="10270" max="10270" width="4.88671875" style="44" customWidth="1"/>
    <col min="10271" max="10271" width="3.33203125" style="44" customWidth="1"/>
    <col min="10272" max="10272" width="4.88671875" style="44" customWidth="1"/>
    <col min="10273" max="10273" width="3.33203125" style="44" customWidth="1"/>
    <col min="10274" max="10274" width="4.88671875" style="44" customWidth="1"/>
    <col min="10275" max="10275" width="3.33203125" style="44" customWidth="1"/>
    <col min="10276" max="10277" width="4.88671875" style="44" customWidth="1"/>
    <col min="10278" max="10278" width="3.33203125" style="44" customWidth="1"/>
    <col min="10279" max="10279" width="4.88671875" style="44" customWidth="1"/>
    <col min="10280" max="10280" width="3.33203125" style="44" customWidth="1"/>
    <col min="10281" max="10282" width="4.88671875" style="44" customWidth="1"/>
    <col min="10283" max="10283" width="3.33203125" style="44" customWidth="1"/>
    <col min="10284" max="10284" width="4.88671875" style="44" customWidth="1"/>
    <col min="10285" max="10285" width="3.33203125" style="44" customWidth="1"/>
    <col min="10286" max="10287" width="4.88671875" style="44" customWidth="1"/>
    <col min="10288" max="10288" width="3.33203125" style="44" customWidth="1"/>
    <col min="10289" max="10289" width="4.88671875" style="44" customWidth="1"/>
    <col min="10290" max="10290" width="3.33203125" style="44" customWidth="1"/>
    <col min="10291" max="10292" width="4.88671875" style="44" customWidth="1"/>
    <col min="10293" max="10293" width="3.33203125" style="44" customWidth="1"/>
    <col min="10294" max="10295" width="4.88671875" style="44" customWidth="1"/>
    <col min="10296" max="10296" width="3.33203125" style="44" customWidth="1"/>
    <col min="10297" max="10298" width="4.88671875" style="44" customWidth="1"/>
    <col min="10299" max="10504" width="9" style="44"/>
    <col min="10505" max="10505" width="3.88671875" style="44" customWidth="1"/>
    <col min="10506" max="10506" width="7.6640625" style="44" customWidth="1"/>
    <col min="10507" max="10508" width="3.6640625" style="44" customWidth="1"/>
    <col min="10509" max="10509" width="3.33203125" style="44" customWidth="1"/>
    <col min="10510" max="10510" width="4.88671875" style="44" customWidth="1"/>
    <col min="10511" max="10511" width="3.6640625" style="44" customWidth="1"/>
    <col min="10512" max="10512" width="4.88671875" style="44" customWidth="1"/>
    <col min="10513" max="10513" width="3.33203125" style="44" customWidth="1"/>
    <col min="10514" max="10515" width="4.88671875" style="44" customWidth="1"/>
    <col min="10516" max="10516" width="3.33203125" style="44" customWidth="1"/>
    <col min="10517" max="10518" width="4.88671875" style="44" customWidth="1"/>
    <col min="10519" max="10523" width="3.33203125" style="44" customWidth="1"/>
    <col min="10524" max="10524" width="4.88671875" style="44" customWidth="1"/>
    <col min="10525" max="10525" width="3.33203125" style="44" customWidth="1"/>
    <col min="10526" max="10526" width="4.88671875" style="44" customWidth="1"/>
    <col min="10527" max="10527" width="3.33203125" style="44" customWidth="1"/>
    <col min="10528" max="10528" width="4.88671875" style="44" customWidth="1"/>
    <col min="10529" max="10529" width="3.33203125" style="44" customWidth="1"/>
    <col min="10530" max="10530" width="4.88671875" style="44" customWidth="1"/>
    <col min="10531" max="10531" width="3.33203125" style="44" customWidth="1"/>
    <col min="10532" max="10533" width="4.88671875" style="44" customWidth="1"/>
    <col min="10534" max="10534" width="3.33203125" style="44" customWidth="1"/>
    <col min="10535" max="10535" width="4.88671875" style="44" customWidth="1"/>
    <col min="10536" max="10536" width="3.33203125" style="44" customWidth="1"/>
    <col min="10537" max="10538" width="4.88671875" style="44" customWidth="1"/>
    <col min="10539" max="10539" width="3.33203125" style="44" customWidth="1"/>
    <col min="10540" max="10540" width="4.88671875" style="44" customWidth="1"/>
    <col min="10541" max="10541" width="3.33203125" style="44" customWidth="1"/>
    <col min="10542" max="10543" width="4.88671875" style="44" customWidth="1"/>
    <col min="10544" max="10544" width="3.33203125" style="44" customWidth="1"/>
    <col min="10545" max="10545" width="4.88671875" style="44" customWidth="1"/>
    <col min="10546" max="10546" width="3.33203125" style="44" customWidth="1"/>
    <col min="10547" max="10548" width="4.88671875" style="44" customWidth="1"/>
    <col min="10549" max="10549" width="3.33203125" style="44" customWidth="1"/>
    <col min="10550" max="10551" width="4.88671875" style="44" customWidth="1"/>
    <col min="10552" max="10552" width="3.33203125" style="44" customWidth="1"/>
    <col min="10553" max="10554" width="4.88671875" style="44" customWidth="1"/>
    <col min="10555" max="10760" width="9" style="44"/>
    <col min="10761" max="10761" width="3.88671875" style="44" customWidth="1"/>
    <col min="10762" max="10762" width="7.6640625" style="44" customWidth="1"/>
    <col min="10763" max="10764" width="3.6640625" style="44" customWidth="1"/>
    <col min="10765" max="10765" width="3.33203125" style="44" customWidth="1"/>
    <col min="10766" max="10766" width="4.88671875" style="44" customWidth="1"/>
    <col min="10767" max="10767" width="3.6640625" style="44" customWidth="1"/>
    <col min="10768" max="10768" width="4.88671875" style="44" customWidth="1"/>
    <col min="10769" max="10769" width="3.33203125" style="44" customWidth="1"/>
    <col min="10770" max="10771" width="4.88671875" style="44" customWidth="1"/>
    <col min="10772" max="10772" width="3.33203125" style="44" customWidth="1"/>
    <col min="10773" max="10774" width="4.88671875" style="44" customWidth="1"/>
    <col min="10775" max="10779" width="3.33203125" style="44" customWidth="1"/>
    <col min="10780" max="10780" width="4.88671875" style="44" customWidth="1"/>
    <col min="10781" max="10781" width="3.33203125" style="44" customWidth="1"/>
    <col min="10782" max="10782" width="4.88671875" style="44" customWidth="1"/>
    <col min="10783" max="10783" width="3.33203125" style="44" customWidth="1"/>
    <col min="10784" max="10784" width="4.88671875" style="44" customWidth="1"/>
    <col min="10785" max="10785" width="3.33203125" style="44" customWidth="1"/>
    <col min="10786" max="10786" width="4.88671875" style="44" customWidth="1"/>
    <col min="10787" max="10787" width="3.33203125" style="44" customWidth="1"/>
    <col min="10788" max="10789" width="4.88671875" style="44" customWidth="1"/>
    <col min="10790" max="10790" width="3.33203125" style="44" customWidth="1"/>
    <col min="10791" max="10791" width="4.88671875" style="44" customWidth="1"/>
    <col min="10792" max="10792" width="3.33203125" style="44" customWidth="1"/>
    <col min="10793" max="10794" width="4.88671875" style="44" customWidth="1"/>
    <col min="10795" max="10795" width="3.33203125" style="44" customWidth="1"/>
    <col min="10796" max="10796" width="4.88671875" style="44" customWidth="1"/>
    <col min="10797" max="10797" width="3.33203125" style="44" customWidth="1"/>
    <col min="10798" max="10799" width="4.88671875" style="44" customWidth="1"/>
    <col min="10800" max="10800" width="3.33203125" style="44" customWidth="1"/>
    <col min="10801" max="10801" width="4.88671875" style="44" customWidth="1"/>
    <col min="10802" max="10802" width="3.33203125" style="44" customWidth="1"/>
    <col min="10803" max="10804" width="4.88671875" style="44" customWidth="1"/>
    <col min="10805" max="10805" width="3.33203125" style="44" customWidth="1"/>
    <col min="10806" max="10807" width="4.88671875" style="44" customWidth="1"/>
    <col min="10808" max="10808" width="3.33203125" style="44" customWidth="1"/>
    <col min="10809" max="10810" width="4.88671875" style="44" customWidth="1"/>
    <col min="10811" max="11016" width="9" style="44"/>
    <col min="11017" max="11017" width="3.88671875" style="44" customWidth="1"/>
    <col min="11018" max="11018" width="7.6640625" style="44" customWidth="1"/>
    <col min="11019" max="11020" width="3.6640625" style="44" customWidth="1"/>
    <col min="11021" max="11021" width="3.33203125" style="44" customWidth="1"/>
    <col min="11022" max="11022" width="4.88671875" style="44" customWidth="1"/>
    <col min="11023" max="11023" width="3.6640625" style="44" customWidth="1"/>
    <col min="11024" max="11024" width="4.88671875" style="44" customWidth="1"/>
    <col min="11025" max="11025" width="3.33203125" style="44" customWidth="1"/>
    <col min="11026" max="11027" width="4.88671875" style="44" customWidth="1"/>
    <col min="11028" max="11028" width="3.33203125" style="44" customWidth="1"/>
    <col min="11029" max="11030" width="4.88671875" style="44" customWidth="1"/>
    <col min="11031" max="11035" width="3.33203125" style="44" customWidth="1"/>
    <col min="11036" max="11036" width="4.88671875" style="44" customWidth="1"/>
    <col min="11037" max="11037" width="3.33203125" style="44" customWidth="1"/>
    <col min="11038" max="11038" width="4.88671875" style="44" customWidth="1"/>
    <col min="11039" max="11039" width="3.33203125" style="44" customWidth="1"/>
    <col min="11040" max="11040" width="4.88671875" style="44" customWidth="1"/>
    <col min="11041" max="11041" width="3.33203125" style="44" customWidth="1"/>
    <col min="11042" max="11042" width="4.88671875" style="44" customWidth="1"/>
    <col min="11043" max="11043" width="3.33203125" style="44" customWidth="1"/>
    <col min="11044" max="11045" width="4.88671875" style="44" customWidth="1"/>
    <col min="11046" max="11046" width="3.33203125" style="44" customWidth="1"/>
    <col min="11047" max="11047" width="4.88671875" style="44" customWidth="1"/>
    <col min="11048" max="11048" width="3.33203125" style="44" customWidth="1"/>
    <col min="11049" max="11050" width="4.88671875" style="44" customWidth="1"/>
    <col min="11051" max="11051" width="3.33203125" style="44" customWidth="1"/>
    <col min="11052" max="11052" width="4.88671875" style="44" customWidth="1"/>
    <col min="11053" max="11053" width="3.33203125" style="44" customWidth="1"/>
    <col min="11054" max="11055" width="4.88671875" style="44" customWidth="1"/>
    <col min="11056" max="11056" width="3.33203125" style="44" customWidth="1"/>
    <col min="11057" max="11057" width="4.88671875" style="44" customWidth="1"/>
    <col min="11058" max="11058" width="3.33203125" style="44" customWidth="1"/>
    <col min="11059" max="11060" width="4.88671875" style="44" customWidth="1"/>
    <col min="11061" max="11061" width="3.33203125" style="44" customWidth="1"/>
    <col min="11062" max="11063" width="4.88671875" style="44" customWidth="1"/>
    <col min="11064" max="11064" width="3.33203125" style="44" customWidth="1"/>
    <col min="11065" max="11066" width="4.88671875" style="44" customWidth="1"/>
    <col min="11067" max="11272" width="9" style="44"/>
    <col min="11273" max="11273" width="3.88671875" style="44" customWidth="1"/>
    <col min="11274" max="11274" width="7.6640625" style="44" customWidth="1"/>
    <col min="11275" max="11276" width="3.6640625" style="44" customWidth="1"/>
    <col min="11277" max="11277" width="3.33203125" style="44" customWidth="1"/>
    <col min="11278" max="11278" width="4.88671875" style="44" customWidth="1"/>
    <col min="11279" max="11279" width="3.6640625" style="44" customWidth="1"/>
    <col min="11280" max="11280" width="4.88671875" style="44" customWidth="1"/>
    <col min="11281" max="11281" width="3.33203125" style="44" customWidth="1"/>
    <col min="11282" max="11283" width="4.88671875" style="44" customWidth="1"/>
    <col min="11284" max="11284" width="3.33203125" style="44" customWidth="1"/>
    <col min="11285" max="11286" width="4.88671875" style="44" customWidth="1"/>
    <col min="11287" max="11291" width="3.33203125" style="44" customWidth="1"/>
    <col min="11292" max="11292" width="4.88671875" style="44" customWidth="1"/>
    <col min="11293" max="11293" width="3.33203125" style="44" customWidth="1"/>
    <col min="11294" max="11294" width="4.88671875" style="44" customWidth="1"/>
    <col min="11295" max="11295" width="3.33203125" style="44" customWidth="1"/>
    <col min="11296" max="11296" width="4.88671875" style="44" customWidth="1"/>
    <col min="11297" max="11297" width="3.33203125" style="44" customWidth="1"/>
    <col min="11298" max="11298" width="4.88671875" style="44" customWidth="1"/>
    <col min="11299" max="11299" width="3.33203125" style="44" customWidth="1"/>
    <col min="11300" max="11301" width="4.88671875" style="44" customWidth="1"/>
    <col min="11302" max="11302" width="3.33203125" style="44" customWidth="1"/>
    <col min="11303" max="11303" width="4.88671875" style="44" customWidth="1"/>
    <col min="11304" max="11304" width="3.33203125" style="44" customWidth="1"/>
    <col min="11305" max="11306" width="4.88671875" style="44" customWidth="1"/>
    <col min="11307" max="11307" width="3.33203125" style="44" customWidth="1"/>
    <col min="11308" max="11308" width="4.88671875" style="44" customWidth="1"/>
    <col min="11309" max="11309" width="3.33203125" style="44" customWidth="1"/>
    <col min="11310" max="11311" width="4.88671875" style="44" customWidth="1"/>
    <col min="11312" max="11312" width="3.33203125" style="44" customWidth="1"/>
    <col min="11313" max="11313" width="4.88671875" style="44" customWidth="1"/>
    <col min="11314" max="11314" width="3.33203125" style="44" customWidth="1"/>
    <col min="11315" max="11316" width="4.88671875" style="44" customWidth="1"/>
    <col min="11317" max="11317" width="3.33203125" style="44" customWidth="1"/>
    <col min="11318" max="11319" width="4.88671875" style="44" customWidth="1"/>
    <col min="11320" max="11320" width="3.33203125" style="44" customWidth="1"/>
    <col min="11321" max="11322" width="4.88671875" style="44" customWidth="1"/>
    <col min="11323" max="11528" width="9" style="44"/>
    <col min="11529" max="11529" width="3.88671875" style="44" customWidth="1"/>
    <col min="11530" max="11530" width="7.6640625" style="44" customWidth="1"/>
    <col min="11531" max="11532" width="3.6640625" style="44" customWidth="1"/>
    <col min="11533" max="11533" width="3.33203125" style="44" customWidth="1"/>
    <col min="11534" max="11534" width="4.88671875" style="44" customWidth="1"/>
    <col min="11535" max="11535" width="3.6640625" style="44" customWidth="1"/>
    <col min="11536" max="11536" width="4.88671875" style="44" customWidth="1"/>
    <col min="11537" max="11537" width="3.33203125" style="44" customWidth="1"/>
    <col min="11538" max="11539" width="4.88671875" style="44" customWidth="1"/>
    <col min="11540" max="11540" width="3.33203125" style="44" customWidth="1"/>
    <col min="11541" max="11542" width="4.88671875" style="44" customWidth="1"/>
    <col min="11543" max="11547" width="3.33203125" style="44" customWidth="1"/>
    <col min="11548" max="11548" width="4.88671875" style="44" customWidth="1"/>
    <col min="11549" max="11549" width="3.33203125" style="44" customWidth="1"/>
    <col min="11550" max="11550" width="4.88671875" style="44" customWidth="1"/>
    <col min="11551" max="11551" width="3.33203125" style="44" customWidth="1"/>
    <col min="11552" max="11552" width="4.88671875" style="44" customWidth="1"/>
    <col min="11553" max="11553" width="3.33203125" style="44" customWidth="1"/>
    <col min="11554" max="11554" width="4.88671875" style="44" customWidth="1"/>
    <col min="11555" max="11555" width="3.33203125" style="44" customWidth="1"/>
    <col min="11556" max="11557" width="4.88671875" style="44" customWidth="1"/>
    <col min="11558" max="11558" width="3.33203125" style="44" customWidth="1"/>
    <col min="11559" max="11559" width="4.88671875" style="44" customWidth="1"/>
    <col min="11560" max="11560" width="3.33203125" style="44" customWidth="1"/>
    <col min="11561" max="11562" width="4.88671875" style="44" customWidth="1"/>
    <col min="11563" max="11563" width="3.33203125" style="44" customWidth="1"/>
    <col min="11564" max="11564" width="4.88671875" style="44" customWidth="1"/>
    <col min="11565" max="11565" width="3.33203125" style="44" customWidth="1"/>
    <col min="11566" max="11567" width="4.88671875" style="44" customWidth="1"/>
    <col min="11568" max="11568" width="3.33203125" style="44" customWidth="1"/>
    <col min="11569" max="11569" width="4.88671875" style="44" customWidth="1"/>
    <col min="11570" max="11570" width="3.33203125" style="44" customWidth="1"/>
    <col min="11571" max="11572" width="4.88671875" style="44" customWidth="1"/>
    <col min="11573" max="11573" width="3.33203125" style="44" customWidth="1"/>
    <col min="11574" max="11575" width="4.88671875" style="44" customWidth="1"/>
    <col min="11576" max="11576" width="3.33203125" style="44" customWidth="1"/>
    <col min="11577" max="11578" width="4.88671875" style="44" customWidth="1"/>
    <col min="11579" max="11784" width="9" style="44"/>
    <col min="11785" max="11785" width="3.88671875" style="44" customWidth="1"/>
    <col min="11786" max="11786" width="7.6640625" style="44" customWidth="1"/>
    <col min="11787" max="11788" width="3.6640625" style="44" customWidth="1"/>
    <col min="11789" max="11789" width="3.33203125" style="44" customWidth="1"/>
    <col min="11790" max="11790" width="4.88671875" style="44" customWidth="1"/>
    <col min="11791" max="11791" width="3.6640625" style="44" customWidth="1"/>
    <col min="11792" max="11792" width="4.88671875" style="44" customWidth="1"/>
    <col min="11793" max="11793" width="3.33203125" style="44" customWidth="1"/>
    <col min="11794" max="11795" width="4.88671875" style="44" customWidth="1"/>
    <col min="11796" max="11796" width="3.33203125" style="44" customWidth="1"/>
    <col min="11797" max="11798" width="4.88671875" style="44" customWidth="1"/>
    <col min="11799" max="11803" width="3.33203125" style="44" customWidth="1"/>
    <col min="11804" max="11804" width="4.88671875" style="44" customWidth="1"/>
    <col min="11805" max="11805" width="3.33203125" style="44" customWidth="1"/>
    <col min="11806" max="11806" width="4.88671875" style="44" customWidth="1"/>
    <col min="11807" max="11807" width="3.33203125" style="44" customWidth="1"/>
    <col min="11808" max="11808" width="4.88671875" style="44" customWidth="1"/>
    <col min="11809" max="11809" width="3.33203125" style="44" customWidth="1"/>
    <col min="11810" max="11810" width="4.88671875" style="44" customWidth="1"/>
    <col min="11811" max="11811" width="3.33203125" style="44" customWidth="1"/>
    <col min="11812" max="11813" width="4.88671875" style="44" customWidth="1"/>
    <col min="11814" max="11814" width="3.33203125" style="44" customWidth="1"/>
    <col min="11815" max="11815" width="4.88671875" style="44" customWidth="1"/>
    <col min="11816" max="11816" width="3.33203125" style="44" customWidth="1"/>
    <col min="11817" max="11818" width="4.88671875" style="44" customWidth="1"/>
    <col min="11819" max="11819" width="3.33203125" style="44" customWidth="1"/>
    <col min="11820" max="11820" width="4.88671875" style="44" customWidth="1"/>
    <col min="11821" max="11821" width="3.33203125" style="44" customWidth="1"/>
    <col min="11822" max="11823" width="4.88671875" style="44" customWidth="1"/>
    <col min="11824" max="11824" width="3.33203125" style="44" customWidth="1"/>
    <col min="11825" max="11825" width="4.88671875" style="44" customWidth="1"/>
    <col min="11826" max="11826" width="3.33203125" style="44" customWidth="1"/>
    <col min="11827" max="11828" width="4.88671875" style="44" customWidth="1"/>
    <col min="11829" max="11829" width="3.33203125" style="44" customWidth="1"/>
    <col min="11830" max="11831" width="4.88671875" style="44" customWidth="1"/>
    <col min="11832" max="11832" width="3.33203125" style="44" customWidth="1"/>
    <col min="11833" max="11834" width="4.88671875" style="44" customWidth="1"/>
    <col min="11835" max="12040" width="9" style="44"/>
    <col min="12041" max="12041" width="3.88671875" style="44" customWidth="1"/>
    <col min="12042" max="12042" width="7.6640625" style="44" customWidth="1"/>
    <col min="12043" max="12044" width="3.6640625" style="44" customWidth="1"/>
    <col min="12045" max="12045" width="3.33203125" style="44" customWidth="1"/>
    <col min="12046" max="12046" width="4.88671875" style="44" customWidth="1"/>
    <col min="12047" max="12047" width="3.6640625" style="44" customWidth="1"/>
    <col min="12048" max="12048" width="4.88671875" style="44" customWidth="1"/>
    <col min="12049" max="12049" width="3.33203125" style="44" customWidth="1"/>
    <col min="12050" max="12051" width="4.88671875" style="44" customWidth="1"/>
    <col min="12052" max="12052" width="3.33203125" style="44" customWidth="1"/>
    <col min="12053" max="12054" width="4.88671875" style="44" customWidth="1"/>
    <col min="12055" max="12059" width="3.33203125" style="44" customWidth="1"/>
    <col min="12060" max="12060" width="4.88671875" style="44" customWidth="1"/>
    <col min="12061" max="12061" width="3.33203125" style="44" customWidth="1"/>
    <col min="12062" max="12062" width="4.88671875" style="44" customWidth="1"/>
    <col min="12063" max="12063" width="3.33203125" style="44" customWidth="1"/>
    <col min="12064" max="12064" width="4.88671875" style="44" customWidth="1"/>
    <col min="12065" max="12065" width="3.33203125" style="44" customWidth="1"/>
    <col min="12066" max="12066" width="4.88671875" style="44" customWidth="1"/>
    <col min="12067" max="12067" width="3.33203125" style="44" customWidth="1"/>
    <col min="12068" max="12069" width="4.88671875" style="44" customWidth="1"/>
    <col min="12070" max="12070" width="3.33203125" style="44" customWidth="1"/>
    <col min="12071" max="12071" width="4.88671875" style="44" customWidth="1"/>
    <col min="12072" max="12072" width="3.33203125" style="44" customWidth="1"/>
    <col min="12073" max="12074" width="4.88671875" style="44" customWidth="1"/>
    <col min="12075" max="12075" width="3.33203125" style="44" customWidth="1"/>
    <col min="12076" max="12076" width="4.88671875" style="44" customWidth="1"/>
    <col min="12077" max="12077" width="3.33203125" style="44" customWidth="1"/>
    <col min="12078" max="12079" width="4.88671875" style="44" customWidth="1"/>
    <col min="12080" max="12080" width="3.33203125" style="44" customWidth="1"/>
    <col min="12081" max="12081" width="4.88671875" style="44" customWidth="1"/>
    <col min="12082" max="12082" width="3.33203125" style="44" customWidth="1"/>
    <col min="12083" max="12084" width="4.88671875" style="44" customWidth="1"/>
    <col min="12085" max="12085" width="3.33203125" style="44" customWidth="1"/>
    <col min="12086" max="12087" width="4.88671875" style="44" customWidth="1"/>
    <col min="12088" max="12088" width="3.33203125" style="44" customWidth="1"/>
    <col min="12089" max="12090" width="4.88671875" style="44" customWidth="1"/>
    <col min="12091" max="12296" width="9" style="44"/>
    <col min="12297" max="12297" width="3.88671875" style="44" customWidth="1"/>
    <col min="12298" max="12298" width="7.6640625" style="44" customWidth="1"/>
    <col min="12299" max="12300" width="3.6640625" style="44" customWidth="1"/>
    <col min="12301" max="12301" width="3.33203125" style="44" customWidth="1"/>
    <col min="12302" max="12302" width="4.88671875" style="44" customWidth="1"/>
    <col min="12303" max="12303" width="3.6640625" style="44" customWidth="1"/>
    <col min="12304" max="12304" width="4.88671875" style="44" customWidth="1"/>
    <col min="12305" max="12305" width="3.33203125" style="44" customWidth="1"/>
    <col min="12306" max="12307" width="4.88671875" style="44" customWidth="1"/>
    <col min="12308" max="12308" width="3.33203125" style="44" customWidth="1"/>
    <col min="12309" max="12310" width="4.88671875" style="44" customWidth="1"/>
    <col min="12311" max="12315" width="3.33203125" style="44" customWidth="1"/>
    <col min="12316" max="12316" width="4.88671875" style="44" customWidth="1"/>
    <col min="12317" max="12317" width="3.33203125" style="44" customWidth="1"/>
    <col min="12318" max="12318" width="4.88671875" style="44" customWidth="1"/>
    <col min="12319" max="12319" width="3.33203125" style="44" customWidth="1"/>
    <col min="12320" max="12320" width="4.88671875" style="44" customWidth="1"/>
    <col min="12321" max="12321" width="3.33203125" style="44" customWidth="1"/>
    <col min="12322" max="12322" width="4.88671875" style="44" customWidth="1"/>
    <col min="12323" max="12323" width="3.33203125" style="44" customWidth="1"/>
    <col min="12324" max="12325" width="4.88671875" style="44" customWidth="1"/>
    <col min="12326" max="12326" width="3.33203125" style="44" customWidth="1"/>
    <col min="12327" max="12327" width="4.88671875" style="44" customWidth="1"/>
    <col min="12328" max="12328" width="3.33203125" style="44" customWidth="1"/>
    <col min="12329" max="12330" width="4.88671875" style="44" customWidth="1"/>
    <col min="12331" max="12331" width="3.33203125" style="44" customWidth="1"/>
    <col min="12332" max="12332" width="4.88671875" style="44" customWidth="1"/>
    <col min="12333" max="12333" width="3.33203125" style="44" customWidth="1"/>
    <col min="12334" max="12335" width="4.88671875" style="44" customWidth="1"/>
    <col min="12336" max="12336" width="3.33203125" style="44" customWidth="1"/>
    <col min="12337" max="12337" width="4.88671875" style="44" customWidth="1"/>
    <col min="12338" max="12338" width="3.33203125" style="44" customWidth="1"/>
    <col min="12339" max="12340" width="4.88671875" style="44" customWidth="1"/>
    <col min="12341" max="12341" width="3.33203125" style="44" customWidth="1"/>
    <col min="12342" max="12343" width="4.88671875" style="44" customWidth="1"/>
    <col min="12344" max="12344" width="3.33203125" style="44" customWidth="1"/>
    <col min="12345" max="12346" width="4.88671875" style="44" customWidth="1"/>
    <col min="12347" max="12552" width="9" style="44"/>
    <col min="12553" max="12553" width="3.88671875" style="44" customWidth="1"/>
    <col min="12554" max="12554" width="7.6640625" style="44" customWidth="1"/>
    <col min="12555" max="12556" width="3.6640625" style="44" customWidth="1"/>
    <col min="12557" max="12557" width="3.33203125" style="44" customWidth="1"/>
    <col min="12558" max="12558" width="4.88671875" style="44" customWidth="1"/>
    <col min="12559" max="12559" width="3.6640625" style="44" customWidth="1"/>
    <col min="12560" max="12560" width="4.88671875" style="44" customWidth="1"/>
    <col min="12561" max="12561" width="3.33203125" style="44" customWidth="1"/>
    <col min="12562" max="12563" width="4.88671875" style="44" customWidth="1"/>
    <col min="12564" max="12564" width="3.33203125" style="44" customWidth="1"/>
    <col min="12565" max="12566" width="4.88671875" style="44" customWidth="1"/>
    <col min="12567" max="12571" width="3.33203125" style="44" customWidth="1"/>
    <col min="12572" max="12572" width="4.88671875" style="44" customWidth="1"/>
    <col min="12573" max="12573" width="3.33203125" style="44" customWidth="1"/>
    <col min="12574" max="12574" width="4.88671875" style="44" customWidth="1"/>
    <col min="12575" max="12575" width="3.33203125" style="44" customWidth="1"/>
    <col min="12576" max="12576" width="4.88671875" style="44" customWidth="1"/>
    <col min="12577" max="12577" width="3.33203125" style="44" customWidth="1"/>
    <col min="12578" max="12578" width="4.88671875" style="44" customWidth="1"/>
    <col min="12579" max="12579" width="3.33203125" style="44" customWidth="1"/>
    <col min="12580" max="12581" width="4.88671875" style="44" customWidth="1"/>
    <col min="12582" max="12582" width="3.33203125" style="44" customWidth="1"/>
    <col min="12583" max="12583" width="4.88671875" style="44" customWidth="1"/>
    <col min="12584" max="12584" width="3.33203125" style="44" customWidth="1"/>
    <col min="12585" max="12586" width="4.88671875" style="44" customWidth="1"/>
    <col min="12587" max="12587" width="3.33203125" style="44" customWidth="1"/>
    <col min="12588" max="12588" width="4.88671875" style="44" customWidth="1"/>
    <col min="12589" max="12589" width="3.33203125" style="44" customWidth="1"/>
    <col min="12590" max="12591" width="4.88671875" style="44" customWidth="1"/>
    <col min="12592" max="12592" width="3.33203125" style="44" customWidth="1"/>
    <col min="12593" max="12593" width="4.88671875" style="44" customWidth="1"/>
    <col min="12594" max="12594" width="3.33203125" style="44" customWidth="1"/>
    <col min="12595" max="12596" width="4.88671875" style="44" customWidth="1"/>
    <col min="12597" max="12597" width="3.33203125" style="44" customWidth="1"/>
    <col min="12598" max="12599" width="4.88671875" style="44" customWidth="1"/>
    <col min="12600" max="12600" width="3.33203125" style="44" customWidth="1"/>
    <col min="12601" max="12602" width="4.88671875" style="44" customWidth="1"/>
    <col min="12603" max="12808" width="9" style="44"/>
    <col min="12809" max="12809" width="3.88671875" style="44" customWidth="1"/>
    <col min="12810" max="12810" width="7.6640625" style="44" customWidth="1"/>
    <col min="12811" max="12812" width="3.6640625" style="44" customWidth="1"/>
    <col min="12813" max="12813" width="3.33203125" style="44" customWidth="1"/>
    <col min="12814" max="12814" width="4.88671875" style="44" customWidth="1"/>
    <col min="12815" max="12815" width="3.6640625" style="44" customWidth="1"/>
    <col min="12816" max="12816" width="4.88671875" style="44" customWidth="1"/>
    <col min="12817" max="12817" width="3.33203125" style="44" customWidth="1"/>
    <col min="12818" max="12819" width="4.88671875" style="44" customWidth="1"/>
    <col min="12820" max="12820" width="3.33203125" style="44" customWidth="1"/>
    <col min="12821" max="12822" width="4.88671875" style="44" customWidth="1"/>
    <col min="12823" max="12827" width="3.33203125" style="44" customWidth="1"/>
    <col min="12828" max="12828" width="4.88671875" style="44" customWidth="1"/>
    <col min="12829" max="12829" width="3.33203125" style="44" customWidth="1"/>
    <col min="12830" max="12830" width="4.88671875" style="44" customWidth="1"/>
    <col min="12831" max="12831" width="3.33203125" style="44" customWidth="1"/>
    <col min="12832" max="12832" width="4.88671875" style="44" customWidth="1"/>
    <col min="12833" max="12833" width="3.33203125" style="44" customWidth="1"/>
    <col min="12834" max="12834" width="4.88671875" style="44" customWidth="1"/>
    <col min="12835" max="12835" width="3.33203125" style="44" customWidth="1"/>
    <col min="12836" max="12837" width="4.88671875" style="44" customWidth="1"/>
    <col min="12838" max="12838" width="3.33203125" style="44" customWidth="1"/>
    <col min="12839" max="12839" width="4.88671875" style="44" customWidth="1"/>
    <col min="12840" max="12840" width="3.33203125" style="44" customWidth="1"/>
    <col min="12841" max="12842" width="4.88671875" style="44" customWidth="1"/>
    <col min="12843" max="12843" width="3.33203125" style="44" customWidth="1"/>
    <col min="12844" max="12844" width="4.88671875" style="44" customWidth="1"/>
    <col min="12845" max="12845" width="3.33203125" style="44" customWidth="1"/>
    <col min="12846" max="12847" width="4.88671875" style="44" customWidth="1"/>
    <col min="12848" max="12848" width="3.33203125" style="44" customWidth="1"/>
    <col min="12849" max="12849" width="4.88671875" style="44" customWidth="1"/>
    <col min="12850" max="12850" width="3.33203125" style="44" customWidth="1"/>
    <col min="12851" max="12852" width="4.88671875" style="44" customWidth="1"/>
    <col min="12853" max="12853" width="3.33203125" style="44" customWidth="1"/>
    <col min="12854" max="12855" width="4.88671875" style="44" customWidth="1"/>
    <col min="12856" max="12856" width="3.33203125" style="44" customWidth="1"/>
    <col min="12857" max="12858" width="4.88671875" style="44" customWidth="1"/>
    <col min="12859" max="13064" width="9" style="44"/>
    <col min="13065" max="13065" width="3.88671875" style="44" customWidth="1"/>
    <col min="13066" max="13066" width="7.6640625" style="44" customWidth="1"/>
    <col min="13067" max="13068" width="3.6640625" style="44" customWidth="1"/>
    <col min="13069" max="13069" width="3.33203125" style="44" customWidth="1"/>
    <col min="13070" max="13070" width="4.88671875" style="44" customWidth="1"/>
    <col min="13071" max="13071" width="3.6640625" style="44" customWidth="1"/>
    <col min="13072" max="13072" width="4.88671875" style="44" customWidth="1"/>
    <col min="13073" max="13073" width="3.33203125" style="44" customWidth="1"/>
    <col min="13074" max="13075" width="4.88671875" style="44" customWidth="1"/>
    <col min="13076" max="13076" width="3.33203125" style="44" customWidth="1"/>
    <col min="13077" max="13078" width="4.88671875" style="44" customWidth="1"/>
    <col min="13079" max="13083" width="3.33203125" style="44" customWidth="1"/>
    <col min="13084" max="13084" width="4.88671875" style="44" customWidth="1"/>
    <col min="13085" max="13085" width="3.33203125" style="44" customWidth="1"/>
    <col min="13086" max="13086" width="4.88671875" style="44" customWidth="1"/>
    <col min="13087" max="13087" width="3.33203125" style="44" customWidth="1"/>
    <col min="13088" max="13088" width="4.88671875" style="44" customWidth="1"/>
    <col min="13089" max="13089" width="3.33203125" style="44" customWidth="1"/>
    <col min="13090" max="13090" width="4.88671875" style="44" customWidth="1"/>
    <col min="13091" max="13091" width="3.33203125" style="44" customWidth="1"/>
    <col min="13092" max="13093" width="4.88671875" style="44" customWidth="1"/>
    <col min="13094" max="13094" width="3.33203125" style="44" customWidth="1"/>
    <col min="13095" max="13095" width="4.88671875" style="44" customWidth="1"/>
    <col min="13096" max="13096" width="3.33203125" style="44" customWidth="1"/>
    <col min="13097" max="13098" width="4.88671875" style="44" customWidth="1"/>
    <col min="13099" max="13099" width="3.33203125" style="44" customWidth="1"/>
    <col min="13100" max="13100" width="4.88671875" style="44" customWidth="1"/>
    <col min="13101" max="13101" width="3.33203125" style="44" customWidth="1"/>
    <col min="13102" max="13103" width="4.88671875" style="44" customWidth="1"/>
    <col min="13104" max="13104" width="3.33203125" style="44" customWidth="1"/>
    <col min="13105" max="13105" width="4.88671875" style="44" customWidth="1"/>
    <col min="13106" max="13106" width="3.33203125" style="44" customWidth="1"/>
    <col min="13107" max="13108" width="4.88671875" style="44" customWidth="1"/>
    <col min="13109" max="13109" width="3.33203125" style="44" customWidth="1"/>
    <col min="13110" max="13111" width="4.88671875" style="44" customWidth="1"/>
    <col min="13112" max="13112" width="3.33203125" style="44" customWidth="1"/>
    <col min="13113" max="13114" width="4.88671875" style="44" customWidth="1"/>
    <col min="13115" max="13320" width="9" style="44"/>
    <col min="13321" max="13321" width="3.88671875" style="44" customWidth="1"/>
    <col min="13322" max="13322" width="7.6640625" style="44" customWidth="1"/>
    <col min="13323" max="13324" width="3.6640625" style="44" customWidth="1"/>
    <col min="13325" max="13325" width="3.33203125" style="44" customWidth="1"/>
    <col min="13326" max="13326" width="4.88671875" style="44" customWidth="1"/>
    <col min="13327" max="13327" width="3.6640625" style="44" customWidth="1"/>
    <col min="13328" max="13328" width="4.88671875" style="44" customWidth="1"/>
    <col min="13329" max="13329" width="3.33203125" style="44" customWidth="1"/>
    <col min="13330" max="13331" width="4.88671875" style="44" customWidth="1"/>
    <col min="13332" max="13332" width="3.33203125" style="44" customWidth="1"/>
    <col min="13333" max="13334" width="4.88671875" style="44" customWidth="1"/>
    <col min="13335" max="13339" width="3.33203125" style="44" customWidth="1"/>
    <col min="13340" max="13340" width="4.88671875" style="44" customWidth="1"/>
    <col min="13341" max="13341" width="3.33203125" style="44" customWidth="1"/>
    <col min="13342" max="13342" width="4.88671875" style="44" customWidth="1"/>
    <col min="13343" max="13343" width="3.33203125" style="44" customWidth="1"/>
    <col min="13344" max="13344" width="4.88671875" style="44" customWidth="1"/>
    <col min="13345" max="13345" width="3.33203125" style="44" customWidth="1"/>
    <col min="13346" max="13346" width="4.88671875" style="44" customWidth="1"/>
    <col min="13347" max="13347" width="3.33203125" style="44" customWidth="1"/>
    <col min="13348" max="13349" width="4.88671875" style="44" customWidth="1"/>
    <col min="13350" max="13350" width="3.33203125" style="44" customWidth="1"/>
    <col min="13351" max="13351" width="4.88671875" style="44" customWidth="1"/>
    <col min="13352" max="13352" width="3.33203125" style="44" customWidth="1"/>
    <col min="13353" max="13354" width="4.88671875" style="44" customWidth="1"/>
    <col min="13355" max="13355" width="3.33203125" style="44" customWidth="1"/>
    <col min="13356" max="13356" width="4.88671875" style="44" customWidth="1"/>
    <col min="13357" max="13357" width="3.33203125" style="44" customWidth="1"/>
    <col min="13358" max="13359" width="4.88671875" style="44" customWidth="1"/>
    <col min="13360" max="13360" width="3.33203125" style="44" customWidth="1"/>
    <col min="13361" max="13361" width="4.88671875" style="44" customWidth="1"/>
    <col min="13362" max="13362" width="3.33203125" style="44" customWidth="1"/>
    <col min="13363" max="13364" width="4.88671875" style="44" customWidth="1"/>
    <col min="13365" max="13365" width="3.33203125" style="44" customWidth="1"/>
    <col min="13366" max="13367" width="4.88671875" style="44" customWidth="1"/>
    <col min="13368" max="13368" width="3.33203125" style="44" customWidth="1"/>
    <col min="13369" max="13370" width="4.88671875" style="44" customWidth="1"/>
    <col min="13371" max="13576" width="9" style="44"/>
    <col min="13577" max="13577" width="3.88671875" style="44" customWidth="1"/>
    <col min="13578" max="13578" width="7.6640625" style="44" customWidth="1"/>
    <col min="13579" max="13580" width="3.6640625" style="44" customWidth="1"/>
    <col min="13581" max="13581" width="3.33203125" style="44" customWidth="1"/>
    <col min="13582" max="13582" width="4.88671875" style="44" customWidth="1"/>
    <col min="13583" max="13583" width="3.6640625" style="44" customWidth="1"/>
    <col min="13584" max="13584" width="4.88671875" style="44" customWidth="1"/>
    <col min="13585" max="13585" width="3.33203125" style="44" customWidth="1"/>
    <col min="13586" max="13587" width="4.88671875" style="44" customWidth="1"/>
    <col min="13588" max="13588" width="3.33203125" style="44" customWidth="1"/>
    <col min="13589" max="13590" width="4.88671875" style="44" customWidth="1"/>
    <col min="13591" max="13595" width="3.33203125" style="44" customWidth="1"/>
    <col min="13596" max="13596" width="4.88671875" style="44" customWidth="1"/>
    <col min="13597" max="13597" width="3.33203125" style="44" customWidth="1"/>
    <col min="13598" max="13598" width="4.88671875" style="44" customWidth="1"/>
    <col min="13599" max="13599" width="3.33203125" style="44" customWidth="1"/>
    <col min="13600" max="13600" width="4.88671875" style="44" customWidth="1"/>
    <col min="13601" max="13601" width="3.33203125" style="44" customWidth="1"/>
    <col min="13602" max="13602" width="4.88671875" style="44" customWidth="1"/>
    <col min="13603" max="13603" width="3.33203125" style="44" customWidth="1"/>
    <col min="13604" max="13605" width="4.88671875" style="44" customWidth="1"/>
    <col min="13606" max="13606" width="3.33203125" style="44" customWidth="1"/>
    <col min="13607" max="13607" width="4.88671875" style="44" customWidth="1"/>
    <col min="13608" max="13608" width="3.33203125" style="44" customWidth="1"/>
    <col min="13609" max="13610" width="4.88671875" style="44" customWidth="1"/>
    <col min="13611" max="13611" width="3.33203125" style="44" customWidth="1"/>
    <col min="13612" max="13612" width="4.88671875" style="44" customWidth="1"/>
    <col min="13613" max="13613" width="3.33203125" style="44" customWidth="1"/>
    <col min="13614" max="13615" width="4.88671875" style="44" customWidth="1"/>
    <col min="13616" max="13616" width="3.33203125" style="44" customWidth="1"/>
    <col min="13617" max="13617" width="4.88671875" style="44" customWidth="1"/>
    <col min="13618" max="13618" width="3.33203125" style="44" customWidth="1"/>
    <col min="13619" max="13620" width="4.88671875" style="44" customWidth="1"/>
    <col min="13621" max="13621" width="3.33203125" style="44" customWidth="1"/>
    <col min="13622" max="13623" width="4.88671875" style="44" customWidth="1"/>
    <col min="13624" max="13624" width="3.33203125" style="44" customWidth="1"/>
    <col min="13625" max="13626" width="4.88671875" style="44" customWidth="1"/>
    <col min="13627" max="13832" width="9" style="44"/>
    <col min="13833" max="13833" width="3.88671875" style="44" customWidth="1"/>
    <col min="13834" max="13834" width="7.6640625" style="44" customWidth="1"/>
    <col min="13835" max="13836" width="3.6640625" style="44" customWidth="1"/>
    <col min="13837" max="13837" width="3.33203125" style="44" customWidth="1"/>
    <col min="13838" max="13838" width="4.88671875" style="44" customWidth="1"/>
    <col min="13839" max="13839" width="3.6640625" style="44" customWidth="1"/>
    <col min="13840" max="13840" width="4.88671875" style="44" customWidth="1"/>
    <col min="13841" max="13841" width="3.33203125" style="44" customWidth="1"/>
    <col min="13842" max="13843" width="4.88671875" style="44" customWidth="1"/>
    <col min="13844" max="13844" width="3.33203125" style="44" customWidth="1"/>
    <col min="13845" max="13846" width="4.88671875" style="44" customWidth="1"/>
    <col min="13847" max="13851" width="3.33203125" style="44" customWidth="1"/>
    <col min="13852" max="13852" width="4.88671875" style="44" customWidth="1"/>
    <col min="13853" max="13853" width="3.33203125" style="44" customWidth="1"/>
    <col min="13854" max="13854" width="4.88671875" style="44" customWidth="1"/>
    <col min="13855" max="13855" width="3.33203125" style="44" customWidth="1"/>
    <col min="13856" max="13856" width="4.88671875" style="44" customWidth="1"/>
    <col min="13857" max="13857" width="3.33203125" style="44" customWidth="1"/>
    <col min="13858" max="13858" width="4.88671875" style="44" customWidth="1"/>
    <col min="13859" max="13859" width="3.33203125" style="44" customWidth="1"/>
    <col min="13860" max="13861" width="4.88671875" style="44" customWidth="1"/>
    <col min="13862" max="13862" width="3.33203125" style="44" customWidth="1"/>
    <col min="13863" max="13863" width="4.88671875" style="44" customWidth="1"/>
    <col min="13864" max="13864" width="3.33203125" style="44" customWidth="1"/>
    <col min="13865" max="13866" width="4.88671875" style="44" customWidth="1"/>
    <col min="13867" max="13867" width="3.33203125" style="44" customWidth="1"/>
    <col min="13868" max="13868" width="4.88671875" style="44" customWidth="1"/>
    <col min="13869" max="13869" width="3.33203125" style="44" customWidth="1"/>
    <col min="13870" max="13871" width="4.88671875" style="44" customWidth="1"/>
    <col min="13872" max="13872" width="3.33203125" style="44" customWidth="1"/>
    <col min="13873" max="13873" width="4.88671875" style="44" customWidth="1"/>
    <col min="13874" max="13874" width="3.33203125" style="44" customWidth="1"/>
    <col min="13875" max="13876" width="4.88671875" style="44" customWidth="1"/>
    <col min="13877" max="13877" width="3.33203125" style="44" customWidth="1"/>
    <col min="13878" max="13879" width="4.88671875" style="44" customWidth="1"/>
    <col min="13880" max="13880" width="3.33203125" style="44" customWidth="1"/>
    <col min="13881" max="13882" width="4.88671875" style="44" customWidth="1"/>
    <col min="13883" max="14088" width="9" style="44"/>
    <col min="14089" max="14089" width="3.88671875" style="44" customWidth="1"/>
    <col min="14090" max="14090" width="7.6640625" style="44" customWidth="1"/>
    <col min="14091" max="14092" width="3.6640625" style="44" customWidth="1"/>
    <col min="14093" max="14093" width="3.33203125" style="44" customWidth="1"/>
    <col min="14094" max="14094" width="4.88671875" style="44" customWidth="1"/>
    <col min="14095" max="14095" width="3.6640625" style="44" customWidth="1"/>
    <col min="14096" max="14096" width="4.88671875" style="44" customWidth="1"/>
    <col min="14097" max="14097" width="3.33203125" style="44" customWidth="1"/>
    <col min="14098" max="14099" width="4.88671875" style="44" customWidth="1"/>
    <col min="14100" max="14100" width="3.33203125" style="44" customWidth="1"/>
    <col min="14101" max="14102" width="4.88671875" style="44" customWidth="1"/>
    <col min="14103" max="14107" width="3.33203125" style="44" customWidth="1"/>
    <col min="14108" max="14108" width="4.88671875" style="44" customWidth="1"/>
    <col min="14109" max="14109" width="3.33203125" style="44" customWidth="1"/>
    <col min="14110" max="14110" width="4.88671875" style="44" customWidth="1"/>
    <col min="14111" max="14111" width="3.33203125" style="44" customWidth="1"/>
    <col min="14112" max="14112" width="4.88671875" style="44" customWidth="1"/>
    <col min="14113" max="14113" width="3.33203125" style="44" customWidth="1"/>
    <col min="14114" max="14114" width="4.88671875" style="44" customWidth="1"/>
    <col min="14115" max="14115" width="3.33203125" style="44" customWidth="1"/>
    <col min="14116" max="14117" width="4.88671875" style="44" customWidth="1"/>
    <col min="14118" max="14118" width="3.33203125" style="44" customWidth="1"/>
    <col min="14119" max="14119" width="4.88671875" style="44" customWidth="1"/>
    <col min="14120" max="14120" width="3.33203125" style="44" customWidth="1"/>
    <col min="14121" max="14122" width="4.88671875" style="44" customWidth="1"/>
    <col min="14123" max="14123" width="3.33203125" style="44" customWidth="1"/>
    <col min="14124" max="14124" width="4.88671875" style="44" customWidth="1"/>
    <col min="14125" max="14125" width="3.33203125" style="44" customWidth="1"/>
    <col min="14126" max="14127" width="4.88671875" style="44" customWidth="1"/>
    <col min="14128" max="14128" width="3.33203125" style="44" customWidth="1"/>
    <col min="14129" max="14129" width="4.88671875" style="44" customWidth="1"/>
    <col min="14130" max="14130" width="3.33203125" style="44" customWidth="1"/>
    <col min="14131" max="14132" width="4.88671875" style="44" customWidth="1"/>
    <col min="14133" max="14133" width="3.33203125" style="44" customWidth="1"/>
    <col min="14134" max="14135" width="4.88671875" style="44" customWidth="1"/>
    <col min="14136" max="14136" width="3.33203125" style="44" customWidth="1"/>
    <col min="14137" max="14138" width="4.88671875" style="44" customWidth="1"/>
    <col min="14139" max="14344" width="9" style="44"/>
    <col min="14345" max="14345" width="3.88671875" style="44" customWidth="1"/>
    <col min="14346" max="14346" width="7.6640625" style="44" customWidth="1"/>
    <col min="14347" max="14348" width="3.6640625" style="44" customWidth="1"/>
    <col min="14349" max="14349" width="3.33203125" style="44" customWidth="1"/>
    <col min="14350" max="14350" width="4.88671875" style="44" customWidth="1"/>
    <col min="14351" max="14351" width="3.6640625" style="44" customWidth="1"/>
    <col min="14352" max="14352" width="4.88671875" style="44" customWidth="1"/>
    <col min="14353" max="14353" width="3.33203125" style="44" customWidth="1"/>
    <col min="14354" max="14355" width="4.88671875" style="44" customWidth="1"/>
    <col min="14356" max="14356" width="3.33203125" style="44" customWidth="1"/>
    <col min="14357" max="14358" width="4.88671875" style="44" customWidth="1"/>
    <col min="14359" max="14363" width="3.33203125" style="44" customWidth="1"/>
    <col min="14364" max="14364" width="4.88671875" style="44" customWidth="1"/>
    <col min="14365" max="14365" width="3.33203125" style="44" customWidth="1"/>
    <col min="14366" max="14366" width="4.88671875" style="44" customWidth="1"/>
    <col min="14367" max="14367" width="3.33203125" style="44" customWidth="1"/>
    <col min="14368" max="14368" width="4.88671875" style="44" customWidth="1"/>
    <col min="14369" max="14369" width="3.33203125" style="44" customWidth="1"/>
    <col min="14370" max="14370" width="4.88671875" style="44" customWidth="1"/>
    <col min="14371" max="14371" width="3.33203125" style="44" customWidth="1"/>
    <col min="14372" max="14373" width="4.88671875" style="44" customWidth="1"/>
    <col min="14374" max="14374" width="3.33203125" style="44" customWidth="1"/>
    <col min="14375" max="14375" width="4.88671875" style="44" customWidth="1"/>
    <col min="14376" max="14376" width="3.33203125" style="44" customWidth="1"/>
    <col min="14377" max="14378" width="4.88671875" style="44" customWidth="1"/>
    <col min="14379" max="14379" width="3.33203125" style="44" customWidth="1"/>
    <col min="14380" max="14380" width="4.88671875" style="44" customWidth="1"/>
    <col min="14381" max="14381" width="3.33203125" style="44" customWidth="1"/>
    <col min="14382" max="14383" width="4.88671875" style="44" customWidth="1"/>
    <col min="14384" max="14384" width="3.33203125" style="44" customWidth="1"/>
    <col min="14385" max="14385" width="4.88671875" style="44" customWidth="1"/>
    <col min="14386" max="14386" width="3.33203125" style="44" customWidth="1"/>
    <col min="14387" max="14388" width="4.88671875" style="44" customWidth="1"/>
    <col min="14389" max="14389" width="3.33203125" style="44" customWidth="1"/>
    <col min="14390" max="14391" width="4.88671875" style="44" customWidth="1"/>
    <col min="14392" max="14392" width="3.33203125" style="44" customWidth="1"/>
    <col min="14393" max="14394" width="4.88671875" style="44" customWidth="1"/>
    <col min="14395" max="14600" width="9" style="44"/>
    <col min="14601" max="14601" width="3.88671875" style="44" customWidth="1"/>
    <col min="14602" max="14602" width="7.6640625" style="44" customWidth="1"/>
    <col min="14603" max="14604" width="3.6640625" style="44" customWidth="1"/>
    <col min="14605" max="14605" width="3.33203125" style="44" customWidth="1"/>
    <col min="14606" max="14606" width="4.88671875" style="44" customWidth="1"/>
    <col min="14607" max="14607" width="3.6640625" style="44" customWidth="1"/>
    <col min="14608" max="14608" width="4.88671875" style="44" customWidth="1"/>
    <col min="14609" max="14609" width="3.33203125" style="44" customWidth="1"/>
    <col min="14610" max="14611" width="4.88671875" style="44" customWidth="1"/>
    <col min="14612" max="14612" width="3.33203125" style="44" customWidth="1"/>
    <col min="14613" max="14614" width="4.88671875" style="44" customWidth="1"/>
    <col min="14615" max="14619" width="3.33203125" style="44" customWidth="1"/>
    <col min="14620" max="14620" width="4.88671875" style="44" customWidth="1"/>
    <col min="14621" max="14621" width="3.33203125" style="44" customWidth="1"/>
    <col min="14622" max="14622" width="4.88671875" style="44" customWidth="1"/>
    <col min="14623" max="14623" width="3.33203125" style="44" customWidth="1"/>
    <col min="14624" max="14624" width="4.88671875" style="44" customWidth="1"/>
    <col min="14625" max="14625" width="3.33203125" style="44" customWidth="1"/>
    <col min="14626" max="14626" width="4.88671875" style="44" customWidth="1"/>
    <col min="14627" max="14627" width="3.33203125" style="44" customWidth="1"/>
    <col min="14628" max="14629" width="4.88671875" style="44" customWidth="1"/>
    <col min="14630" max="14630" width="3.33203125" style="44" customWidth="1"/>
    <col min="14631" max="14631" width="4.88671875" style="44" customWidth="1"/>
    <col min="14632" max="14632" width="3.33203125" style="44" customWidth="1"/>
    <col min="14633" max="14634" width="4.88671875" style="44" customWidth="1"/>
    <col min="14635" max="14635" width="3.33203125" style="44" customWidth="1"/>
    <col min="14636" max="14636" width="4.88671875" style="44" customWidth="1"/>
    <col min="14637" max="14637" width="3.33203125" style="44" customWidth="1"/>
    <col min="14638" max="14639" width="4.88671875" style="44" customWidth="1"/>
    <col min="14640" max="14640" width="3.33203125" style="44" customWidth="1"/>
    <col min="14641" max="14641" width="4.88671875" style="44" customWidth="1"/>
    <col min="14642" max="14642" width="3.33203125" style="44" customWidth="1"/>
    <col min="14643" max="14644" width="4.88671875" style="44" customWidth="1"/>
    <col min="14645" max="14645" width="3.33203125" style="44" customWidth="1"/>
    <col min="14646" max="14647" width="4.88671875" style="44" customWidth="1"/>
    <col min="14648" max="14648" width="3.33203125" style="44" customWidth="1"/>
    <col min="14649" max="14650" width="4.88671875" style="44" customWidth="1"/>
    <col min="14651" max="14856" width="9" style="44"/>
    <col min="14857" max="14857" width="3.88671875" style="44" customWidth="1"/>
    <col min="14858" max="14858" width="7.6640625" style="44" customWidth="1"/>
    <col min="14859" max="14860" width="3.6640625" style="44" customWidth="1"/>
    <col min="14861" max="14861" width="3.33203125" style="44" customWidth="1"/>
    <col min="14862" max="14862" width="4.88671875" style="44" customWidth="1"/>
    <col min="14863" max="14863" width="3.6640625" style="44" customWidth="1"/>
    <col min="14864" max="14864" width="4.88671875" style="44" customWidth="1"/>
    <col min="14865" max="14865" width="3.33203125" style="44" customWidth="1"/>
    <col min="14866" max="14867" width="4.88671875" style="44" customWidth="1"/>
    <col min="14868" max="14868" width="3.33203125" style="44" customWidth="1"/>
    <col min="14869" max="14870" width="4.88671875" style="44" customWidth="1"/>
    <col min="14871" max="14875" width="3.33203125" style="44" customWidth="1"/>
    <col min="14876" max="14876" width="4.88671875" style="44" customWidth="1"/>
    <col min="14877" max="14877" width="3.33203125" style="44" customWidth="1"/>
    <col min="14878" max="14878" width="4.88671875" style="44" customWidth="1"/>
    <col min="14879" max="14879" width="3.33203125" style="44" customWidth="1"/>
    <col min="14880" max="14880" width="4.88671875" style="44" customWidth="1"/>
    <col min="14881" max="14881" width="3.33203125" style="44" customWidth="1"/>
    <col min="14882" max="14882" width="4.88671875" style="44" customWidth="1"/>
    <col min="14883" max="14883" width="3.33203125" style="44" customWidth="1"/>
    <col min="14884" max="14885" width="4.88671875" style="44" customWidth="1"/>
    <col min="14886" max="14886" width="3.33203125" style="44" customWidth="1"/>
    <col min="14887" max="14887" width="4.88671875" style="44" customWidth="1"/>
    <col min="14888" max="14888" width="3.33203125" style="44" customWidth="1"/>
    <col min="14889" max="14890" width="4.88671875" style="44" customWidth="1"/>
    <col min="14891" max="14891" width="3.33203125" style="44" customWidth="1"/>
    <col min="14892" max="14892" width="4.88671875" style="44" customWidth="1"/>
    <col min="14893" max="14893" width="3.33203125" style="44" customWidth="1"/>
    <col min="14894" max="14895" width="4.88671875" style="44" customWidth="1"/>
    <col min="14896" max="14896" width="3.33203125" style="44" customWidth="1"/>
    <col min="14897" max="14897" width="4.88671875" style="44" customWidth="1"/>
    <col min="14898" max="14898" width="3.33203125" style="44" customWidth="1"/>
    <col min="14899" max="14900" width="4.88671875" style="44" customWidth="1"/>
    <col min="14901" max="14901" width="3.33203125" style="44" customWidth="1"/>
    <col min="14902" max="14903" width="4.88671875" style="44" customWidth="1"/>
    <col min="14904" max="14904" width="3.33203125" style="44" customWidth="1"/>
    <col min="14905" max="14906" width="4.88671875" style="44" customWidth="1"/>
    <col min="14907" max="15112" width="9" style="44"/>
    <col min="15113" max="15113" width="3.88671875" style="44" customWidth="1"/>
    <col min="15114" max="15114" width="7.6640625" style="44" customWidth="1"/>
    <col min="15115" max="15116" width="3.6640625" style="44" customWidth="1"/>
    <col min="15117" max="15117" width="3.33203125" style="44" customWidth="1"/>
    <col min="15118" max="15118" width="4.88671875" style="44" customWidth="1"/>
    <col min="15119" max="15119" width="3.6640625" style="44" customWidth="1"/>
    <col min="15120" max="15120" width="4.88671875" style="44" customWidth="1"/>
    <col min="15121" max="15121" width="3.33203125" style="44" customWidth="1"/>
    <col min="15122" max="15123" width="4.88671875" style="44" customWidth="1"/>
    <col min="15124" max="15124" width="3.33203125" style="44" customWidth="1"/>
    <col min="15125" max="15126" width="4.88671875" style="44" customWidth="1"/>
    <col min="15127" max="15131" width="3.33203125" style="44" customWidth="1"/>
    <col min="15132" max="15132" width="4.88671875" style="44" customWidth="1"/>
    <col min="15133" max="15133" width="3.33203125" style="44" customWidth="1"/>
    <col min="15134" max="15134" width="4.88671875" style="44" customWidth="1"/>
    <col min="15135" max="15135" width="3.33203125" style="44" customWidth="1"/>
    <col min="15136" max="15136" width="4.88671875" style="44" customWidth="1"/>
    <col min="15137" max="15137" width="3.33203125" style="44" customWidth="1"/>
    <col min="15138" max="15138" width="4.88671875" style="44" customWidth="1"/>
    <col min="15139" max="15139" width="3.33203125" style="44" customWidth="1"/>
    <col min="15140" max="15141" width="4.88671875" style="44" customWidth="1"/>
    <col min="15142" max="15142" width="3.33203125" style="44" customWidth="1"/>
    <col min="15143" max="15143" width="4.88671875" style="44" customWidth="1"/>
    <col min="15144" max="15144" width="3.33203125" style="44" customWidth="1"/>
    <col min="15145" max="15146" width="4.88671875" style="44" customWidth="1"/>
    <col min="15147" max="15147" width="3.33203125" style="44" customWidth="1"/>
    <col min="15148" max="15148" width="4.88671875" style="44" customWidth="1"/>
    <col min="15149" max="15149" width="3.33203125" style="44" customWidth="1"/>
    <col min="15150" max="15151" width="4.88671875" style="44" customWidth="1"/>
    <col min="15152" max="15152" width="3.33203125" style="44" customWidth="1"/>
    <col min="15153" max="15153" width="4.88671875" style="44" customWidth="1"/>
    <col min="15154" max="15154" width="3.33203125" style="44" customWidth="1"/>
    <col min="15155" max="15156" width="4.88671875" style="44" customWidth="1"/>
    <col min="15157" max="15157" width="3.33203125" style="44" customWidth="1"/>
    <col min="15158" max="15159" width="4.88671875" style="44" customWidth="1"/>
    <col min="15160" max="15160" width="3.33203125" style="44" customWidth="1"/>
    <col min="15161" max="15162" width="4.88671875" style="44" customWidth="1"/>
    <col min="15163" max="15368" width="9" style="44"/>
    <col min="15369" max="15369" width="3.88671875" style="44" customWidth="1"/>
    <col min="15370" max="15370" width="7.6640625" style="44" customWidth="1"/>
    <col min="15371" max="15372" width="3.6640625" style="44" customWidth="1"/>
    <col min="15373" max="15373" width="3.33203125" style="44" customWidth="1"/>
    <col min="15374" max="15374" width="4.88671875" style="44" customWidth="1"/>
    <col min="15375" max="15375" width="3.6640625" style="44" customWidth="1"/>
    <col min="15376" max="15376" width="4.88671875" style="44" customWidth="1"/>
    <col min="15377" max="15377" width="3.33203125" style="44" customWidth="1"/>
    <col min="15378" max="15379" width="4.88671875" style="44" customWidth="1"/>
    <col min="15380" max="15380" width="3.33203125" style="44" customWidth="1"/>
    <col min="15381" max="15382" width="4.88671875" style="44" customWidth="1"/>
    <col min="15383" max="15387" width="3.33203125" style="44" customWidth="1"/>
    <col min="15388" max="15388" width="4.88671875" style="44" customWidth="1"/>
    <col min="15389" max="15389" width="3.33203125" style="44" customWidth="1"/>
    <col min="15390" max="15390" width="4.88671875" style="44" customWidth="1"/>
    <col min="15391" max="15391" width="3.33203125" style="44" customWidth="1"/>
    <col min="15392" max="15392" width="4.88671875" style="44" customWidth="1"/>
    <col min="15393" max="15393" width="3.33203125" style="44" customWidth="1"/>
    <col min="15394" max="15394" width="4.88671875" style="44" customWidth="1"/>
    <col min="15395" max="15395" width="3.33203125" style="44" customWidth="1"/>
    <col min="15396" max="15397" width="4.88671875" style="44" customWidth="1"/>
    <col min="15398" max="15398" width="3.33203125" style="44" customWidth="1"/>
    <col min="15399" max="15399" width="4.88671875" style="44" customWidth="1"/>
    <col min="15400" max="15400" width="3.33203125" style="44" customWidth="1"/>
    <col min="15401" max="15402" width="4.88671875" style="44" customWidth="1"/>
    <col min="15403" max="15403" width="3.33203125" style="44" customWidth="1"/>
    <col min="15404" max="15404" width="4.88671875" style="44" customWidth="1"/>
    <col min="15405" max="15405" width="3.33203125" style="44" customWidth="1"/>
    <col min="15406" max="15407" width="4.88671875" style="44" customWidth="1"/>
    <col min="15408" max="15408" width="3.33203125" style="44" customWidth="1"/>
    <col min="15409" max="15409" width="4.88671875" style="44" customWidth="1"/>
    <col min="15410" max="15410" width="3.33203125" style="44" customWidth="1"/>
    <col min="15411" max="15412" width="4.88671875" style="44" customWidth="1"/>
    <col min="15413" max="15413" width="3.33203125" style="44" customWidth="1"/>
    <col min="15414" max="15415" width="4.88671875" style="44" customWidth="1"/>
    <col min="15416" max="15416" width="3.33203125" style="44" customWidth="1"/>
    <col min="15417" max="15418" width="4.88671875" style="44" customWidth="1"/>
    <col min="15419" max="15624" width="9" style="44"/>
    <col min="15625" max="15625" width="3.88671875" style="44" customWidth="1"/>
    <col min="15626" max="15626" width="7.6640625" style="44" customWidth="1"/>
    <col min="15627" max="15628" width="3.6640625" style="44" customWidth="1"/>
    <col min="15629" max="15629" width="3.33203125" style="44" customWidth="1"/>
    <col min="15630" max="15630" width="4.88671875" style="44" customWidth="1"/>
    <col min="15631" max="15631" width="3.6640625" style="44" customWidth="1"/>
    <col min="15632" max="15632" width="4.88671875" style="44" customWidth="1"/>
    <col min="15633" max="15633" width="3.33203125" style="44" customWidth="1"/>
    <col min="15634" max="15635" width="4.88671875" style="44" customWidth="1"/>
    <col min="15636" max="15636" width="3.33203125" style="44" customWidth="1"/>
    <col min="15637" max="15638" width="4.88671875" style="44" customWidth="1"/>
    <col min="15639" max="15643" width="3.33203125" style="44" customWidth="1"/>
    <col min="15644" max="15644" width="4.88671875" style="44" customWidth="1"/>
    <col min="15645" max="15645" width="3.33203125" style="44" customWidth="1"/>
    <col min="15646" max="15646" width="4.88671875" style="44" customWidth="1"/>
    <col min="15647" max="15647" width="3.33203125" style="44" customWidth="1"/>
    <col min="15648" max="15648" width="4.88671875" style="44" customWidth="1"/>
    <col min="15649" max="15649" width="3.33203125" style="44" customWidth="1"/>
    <col min="15650" max="15650" width="4.88671875" style="44" customWidth="1"/>
    <col min="15651" max="15651" width="3.33203125" style="44" customWidth="1"/>
    <col min="15652" max="15653" width="4.88671875" style="44" customWidth="1"/>
    <col min="15654" max="15654" width="3.33203125" style="44" customWidth="1"/>
    <col min="15655" max="15655" width="4.88671875" style="44" customWidth="1"/>
    <col min="15656" max="15656" width="3.33203125" style="44" customWidth="1"/>
    <col min="15657" max="15658" width="4.88671875" style="44" customWidth="1"/>
    <col min="15659" max="15659" width="3.33203125" style="44" customWidth="1"/>
    <col min="15660" max="15660" width="4.88671875" style="44" customWidth="1"/>
    <col min="15661" max="15661" width="3.33203125" style="44" customWidth="1"/>
    <col min="15662" max="15663" width="4.88671875" style="44" customWidth="1"/>
    <col min="15664" max="15664" width="3.33203125" style="44" customWidth="1"/>
    <col min="15665" max="15665" width="4.88671875" style="44" customWidth="1"/>
    <col min="15666" max="15666" width="3.33203125" style="44" customWidth="1"/>
    <col min="15667" max="15668" width="4.88671875" style="44" customWidth="1"/>
    <col min="15669" max="15669" width="3.33203125" style="44" customWidth="1"/>
    <col min="15670" max="15671" width="4.88671875" style="44" customWidth="1"/>
    <col min="15672" max="15672" width="3.33203125" style="44" customWidth="1"/>
    <col min="15673" max="15674" width="4.88671875" style="44" customWidth="1"/>
    <col min="15675" max="15880" width="9" style="44"/>
    <col min="15881" max="15881" width="3.88671875" style="44" customWidth="1"/>
    <col min="15882" max="15882" width="7.6640625" style="44" customWidth="1"/>
    <col min="15883" max="15884" width="3.6640625" style="44" customWidth="1"/>
    <col min="15885" max="15885" width="3.33203125" style="44" customWidth="1"/>
    <col min="15886" max="15886" width="4.88671875" style="44" customWidth="1"/>
    <col min="15887" max="15887" width="3.6640625" style="44" customWidth="1"/>
    <col min="15888" max="15888" width="4.88671875" style="44" customWidth="1"/>
    <col min="15889" max="15889" width="3.33203125" style="44" customWidth="1"/>
    <col min="15890" max="15891" width="4.88671875" style="44" customWidth="1"/>
    <col min="15892" max="15892" width="3.33203125" style="44" customWidth="1"/>
    <col min="15893" max="15894" width="4.88671875" style="44" customWidth="1"/>
    <col min="15895" max="15899" width="3.33203125" style="44" customWidth="1"/>
    <col min="15900" max="15900" width="4.88671875" style="44" customWidth="1"/>
    <col min="15901" max="15901" width="3.33203125" style="44" customWidth="1"/>
    <col min="15902" max="15902" width="4.88671875" style="44" customWidth="1"/>
    <col min="15903" max="15903" width="3.33203125" style="44" customWidth="1"/>
    <col min="15904" max="15904" width="4.88671875" style="44" customWidth="1"/>
    <col min="15905" max="15905" width="3.33203125" style="44" customWidth="1"/>
    <col min="15906" max="15906" width="4.88671875" style="44" customWidth="1"/>
    <col min="15907" max="15907" width="3.33203125" style="44" customWidth="1"/>
    <col min="15908" max="15909" width="4.88671875" style="44" customWidth="1"/>
    <col min="15910" max="15910" width="3.33203125" style="44" customWidth="1"/>
    <col min="15911" max="15911" width="4.88671875" style="44" customWidth="1"/>
    <col min="15912" max="15912" width="3.33203125" style="44" customWidth="1"/>
    <col min="15913" max="15914" width="4.88671875" style="44" customWidth="1"/>
    <col min="15915" max="15915" width="3.33203125" style="44" customWidth="1"/>
    <col min="15916" max="15916" width="4.88671875" style="44" customWidth="1"/>
    <col min="15917" max="15917" width="3.33203125" style="44" customWidth="1"/>
    <col min="15918" max="15919" width="4.88671875" style="44" customWidth="1"/>
    <col min="15920" max="15920" width="3.33203125" style="44" customWidth="1"/>
    <col min="15921" max="15921" width="4.88671875" style="44" customWidth="1"/>
    <col min="15922" max="15922" width="3.33203125" style="44" customWidth="1"/>
    <col min="15923" max="15924" width="4.88671875" style="44" customWidth="1"/>
    <col min="15925" max="15925" width="3.33203125" style="44" customWidth="1"/>
    <col min="15926" max="15927" width="4.88671875" style="44" customWidth="1"/>
    <col min="15928" max="15928" width="3.33203125" style="44" customWidth="1"/>
    <col min="15929" max="15930" width="4.88671875" style="44" customWidth="1"/>
    <col min="15931" max="16384" width="9" style="44"/>
  </cols>
  <sheetData>
    <row r="1" spans="1:62" ht="34.5" customHeight="1">
      <c r="A1" s="24" t="s">
        <v>689</v>
      </c>
      <c r="B1" s="72"/>
      <c r="C1" s="73"/>
      <c r="D1" s="73"/>
      <c r="E1" s="73"/>
      <c r="F1" s="74"/>
      <c r="G1" s="73"/>
      <c r="H1" s="74"/>
      <c r="I1" s="73"/>
      <c r="J1" s="74"/>
      <c r="K1" s="73"/>
      <c r="L1" s="73"/>
      <c r="M1" s="74"/>
      <c r="N1" s="74"/>
      <c r="O1" s="74"/>
      <c r="P1" s="74"/>
      <c r="Q1" s="73"/>
      <c r="R1" s="73"/>
      <c r="S1" s="72"/>
      <c r="T1" s="72"/>
      <c r="U1" s="73"/>
      <c r="V1" s="73"/>
      <c r="W1" s="73"/>
      <c r="X1" s="73"/>
      <c r="Y1" s="73"/>
      <c r="Z1" s="73"/>
      <c r="AA1" s="74"/>
      <c r="AB1" s="74"/>
      <c r="AC1" s="74"/>
      <c r="AD1" s="74"/>
      <c r="BA1" s="72"/>
      <c r="BB1" s="72"/>
      <c r="BC1" s="74"/>
      <c r="BD1" s="74"/>
      <c r="BE1" s="74"/>
      <c r="BF1" s="74"/>
    </row>
    <row r="2" spans="1:62" ht="2.25" customHeight="1"/>
    <row r="3" spans="1:62" ht="28.5" customHeight="1">
      <c r="A3" s="775" t="s">
        <v>4</v>
      </c>
      <c r="B3" s="777" t="s">
        <v>5</v>
      </c>
      <c r="C3" s="779" t="s">
        <v>6</v>
      </c>
      <c r="D3" s="781" t="s">
        <v>7</v>
      </c>
      <c r="E3" s="792" t="s">
        <v>8</v>
      </c>
      <c r="F3" s="793"/>
      <c r="G3" s="793"/>
      <c r="H3" s="794"/>
      <c r="I3" s="795" t="s">
        <v>565</v>
      </c>
      <c r="J3" s="796"/>
      <c r="K3" s="783" t="s">
        <v>9</v>
      </c>
      <c r="L3" s="784"/>
      <c r="M3" s="784"/>
      <c r="N3" s="784"/>
      <c r="O3" s="784"/>
      <c r="P3" s="785"/>
      <c r="Q3" s="816" t="s">
        <v>10</v>
      </c>
      <c r="R3" s="817"/>
      <c r="S3" s="817"/>
      <c r="T3" s="817"/>
      <c r="U3" s="817"/>
      <c r="V3" s="817"/>
      <c r="W3" s="817"/>
      <c r="X3" s="390"/>
      <c r="Y3" s="793" t="s">
        <v>455</v>
      </c>
      <c r="Z3" s="793"/>
      <c r="AA3" s="793"/>
      <c r="AB3" s="793"/>
      <c r="AC3" s="793"/>
      <c r="AD3" s="794"/>
      <c r="AE3" s="809" t="s">
        <v>11</v>
      </c>
      <c r="AF3" s="810"/>
      <c r="AG3" s="816" t="s">
        <v>456</v>
      </c>
      <c r="AH3" s="831"/>
      <c r="AI3" s="831"/>
      <c r="AJ3" s="831"/>
      <c r="AK3" s="831"/>
      <c r="AL3" s="831"/>
      <c r="AM3" s="831"/>
      <c r="AN3" s="831"/>
      <c r="AO3" s="831"/>
      <c r="AP3" s="831"/>
      <c r="AQ3" s="831"/>
      <c r="AR3" s="831"/>
      <c r="AS3" s="831"/>
      <c r="AT3" s="831"/>
      <c r="AU3" s="831"/>
      <c r="AV3" s="817"/>
      <c r="AW3" s="831"/>
      <c r="AX3" s="817"/>
      <c r="AY3" s="831"/>
      <c r="AZ3" s="832"/>
      <c r="BA3" s="816" t="s">
        <v>1</v>
      </c>
      <c r="BB3" s="817"/>
      <c r="BC3" s="817"/>
      <c r="BD3" s="817"/>
      <c r="BE3" s="817"/>
      <c r="BF3" s="828"/>
      <c r="BI3" s="818" t="s">
        <v>690</v>
      </c>
      <c r="BJ3" s="818"/>
    </row>
    <row r="4" spans="1:62" ht="19.5" customHeight="1">
      <c r="A4" s="776"/>
      <c r="B4" s="778"/>
      <c r="C4" s="780"/>
      <c r="D4" s="782"/>
      <c r="E4" s="788" t="s">
        <v>453</v>
      </c>
      <c r="F4" s="789"/>
      <c r="G4" s="790" t="s">
        <v>454</v>
      </c>
      <c r="H4" s="791"/>
      <c r="I4" s="786" t="s">
        <v>12</v>
      </c>
      <c r="J4" s="26"/>
      <c r="K4" s="797" t="s">
        <v>13</v>
      </c>
      <c r="L4" s="798"/>
      <c r="M4" s="799"/>
      <c r="N4" s="800" t="s">
        <v>14</v>
      </c>
      <c r="O4" s="801"/>
      <c r="P4" s="801"/>
      <c r="Q4" s="788" t="s">
        <v>17</v>
      </c>
      <c r="R4" s="789"/>
      <c r="S4" s="800" t="s">
        <v>15</v>
      </c>
      <c r="T4" s="804"/>
      <c r="U4" s="800" t="s">
        <v>16</v>
      </c>
      <c r="V4" s="804"/>
      <c r="W4" s="781" t="s">
        <v>18</v>
      </c>
      <c r="X4" s="791"/>
      <c r="Y4" s="801" t="s">
        <v>19</v>
      </c>
      <c r="Z4" s="801"/>
      <c r="AA4" s="804"/>
      <c r="AB4" s="800" t="s">
        <v>20</v>
      </c>
      <c r="AC4" s="801"/>
      <c r="AD4" s="815"/>
      <c r="AE4" s="811"/>
      <c r="AF4" s="812"/>
      <c r="AG4" s="820" t="s">
        <v>21</v>
      </c>
      <c r="AH4" s="821"/>
      <c r="AI4" s="821"/>
      <c r="AJ4" s="821"/>
      <c r="AK4" s="821"/>
      <c r="AL4" s="821"/>
      <c r="AM4" s="821"/>
      <c r="AN4" s="821"/>
      <c r="AO4" s="821"/>
      <c r="AP4" s="822"/>
      <c r="AQ4" s="830" t="s">
        <v>22</v>
      </c>
      <c r="AR4" s="824"/>
      <c r="AS4" s="824"/>
      <c r="AT4" s="824"/>
      <c r="AU4" s="824"/>
      <c r="AV4" s="824"/>
      <c r="AW4" s="824"/>
      <c r="AX4" s="824"/>
      <c r="AY4" s="824"/>
      <c r="AZ4" s="829"/>
      <c r="BA4" s="797" t="s">
        <v>13</v>
      </c>
      <c r="BB4" s="798"/>
      <c r="BC4" s="799"/>
      <c r="BD4" s="800" t="s">
        <v>14</v>
      </c>
      <c r="BE4" s="801"/>
      <c r="BF4" s="827"/>
      <c r="BI4" s="819" t="s">
        <v>616</v>
      </c>
      <c r="BJ4" s="819"/>
    </row>
    <row r="5" spans="1:62" ht="19.5" customHeight="1">
      <c r="A5" s="776"/>
      <c r="B5" s="778"/>
      <c r="C5" s="780"/>
      <c r="D5" s="782"/>
      <c r="E5" s="433"/>
      <c r="F5" s="434"/>
      <c r="G5" s="435"/>
      <c r="H5" s="436"/>
      <c r="I5" s="787"/>
      <c r="J5" s="27"/>
      <c r="K5" s="77"/>
      <c r="L5" s="77"/>
      <c r="M5" s="78"/>
      <c r="N5" s="79"/>
      <c r="O5" s="80"/>
      <c r="P5" s="80"/>
      <c r="Q5" s="802"/>
      <c r="R5" s="803"/>
      <c r="S5" s="805"/>
      <c r="T5" s="806"/>
      <c r="U5" s="805"/>
      <c r="V5" s="806"/>
      <c r="W5" s="807"/>
      <c r="X5" s="808"/>
      <c r="Y5" s="80"/>
      <c r="Z5" s="80"/>
      <c r="AA5" s="81"/>
      <c r="AB5" s="79"/>
      <c r="AC5" s="80"/>
      <c r="AD5" s="80"/>
      <c r="AE5" s="813"/>
      <c r="AF5" s="814"/>
      <c r="AG5" s="820" t="s">
        <v>23</v>
      </c>
      <c r="AH5" s="825"/>
      <c r="AI5" s="823" t="s">
        <v>24</v>
      </c>
      <c r="AJ5" s="824"/>
      <c r="AK5" s="825"/>
      <c r="AL5" s="823" t="s">
        <v>25</v>
      </c>
      <c r="AM5" s="825"/>
      <c r="AN5" s="823" t="s">
        <v>26</v>
      </c>
      <c r="AO5" s="824"/>
      <c r="AP5" s="826"/>
      <c r="AQ5" s="830" t="s">
        <v>27</v>
      </c>
      <c r="AR5" s="825"/>
      <c r="AS5" s="823" t="s">
        <v>28</v>
      </c>
      <c r="AT5" s="824"/>
      <c r="AU5" s="825"/>
      <c r="AV5" s="823" t="s">
        <v>29</v>
      </c>
      <c r="AW5" s="825"/>
      <c r="AX5" s="823" t="s">
        <v>30</v>
      </c>
      <c r="AY5" s="824"/>
      <c r="AZ5" s="829"/>
      <c r="BA5" s="82"/>
      <c r="BB5" s="77"/>
      <c r="BC5" s="78"/>
      <c r="BD5" s="79"/>
      <c r="BE5" s="80"/>
      <c r="BF5" s="83"/>
      <c r="BI5" s="503">
        <v>43584</v>
      </c>
      <c r="BJ5" s="504" t="s">
        <v>617</v>
      </c>
    </row>
    <row r="6" spans="1:62" s="275" customFormat="1" ht="45" customHeight="1">
      <c r="A6" s="776"/>
      <c r="B6" s="778"/>
      <c r="C6" s="780"/>
      <c r="D6" s="782"/>
      <c r="E6" s="429" t="s">
        <v>12</v>
      </c>
      <c r="F6" s="432" t="s">
        <v>451</v>
      </c>
      <c r="G6" s="430" t="s">
        <v>12</v>
      </c>
      <c r="H6" s="262" t="s">
        <v>452</v>
      </c>
      <c r="I6" s="787"/>
      <c r="J6" s="262" t="s">
        <v>451</v>
      </c>
      <c r="K6" s="263" t="s">
        <v>12</v>
      </c>
      <c r="L6" s="264" t="s">
        <v>31</v>
      </c>
      <c r="M6" s="265" t="s">
        <v>32</v>
      </c>
      <c r="N6" s="266" t="s">
        <v>12</v>
      </c>
      <c r="O6" s="264" t="s">
        <v>33</v>
      </c>
      <c r="P6" s="267" t="s">
        <v>34</v>
      </c>
      <c r="Q6" s="407" t="s">
        <v>457</v>
      </c>
      <c r="R6" s="264" t="s">
        <v>36</v>
      </c>
      <c r="S6" s="408" t="s">
        <v>457</v>
      </c>
      <c r="T6" s="265" t="s">
        <v>36</v>
      </c>
      <c r="U6" s="408" t="s">
        <v>457</v>
      </c>
      <c r="V6" s="265" t="s">
        <v>36</v>
      </c>
      <c r="W6" s="410" t="s">
        <v>457</v>
      </c>
      <c r="X6" s="409" t="s">
        <v>36</v>
      </c>
      <c r="Y6" s="268" t="s">
        <v>35</v>
      </c>
      <c r="Z6" s="261" t="s">
        <v>36</v>
      </c>
      <c r="AA6" s="265" t="s">
        <v>314</v>
      </c>
      <c r="AB6" s="269" t="s">
        <v>37</v>
      </c>
      <c r="AC6" s="261" t="s">
        <v>550</v>
      </c>
      <c r="AD6" s="307" t="s">
        <v>315</v>
      </c>
      <c r="AE6" s="301" t="s">
        <v>12</v>
      </c>
      <c r="AF6" s="302" t="s">
        <v>0</v>
      </c>
      <c r="AG6" s="263" t="s">
        <v>12</v>
      </c>
      <c r="AH6" s="265" t="s">
        <v>31</v>
      </c>
      <c r="AI6" s="271" t="s">
        <v>12</v>
      </c>
      <c r="AJ6" s="272" t="s">
        <v>31</v>
      </c>
      <c r="AK6" s="265" t="s">
        <v>33</v>
      </c>
      <c r="AL6" s="266" t="s">
        <v>12</v>
      </c>
      <c r="AM6" s="265" t="s">
        <v>33</v>
      </c>
      <c r="AN6" s="271" t="s">
        <v>12</v>
      </c>
      <c r="AO6" s="272" t="s">
        <v>33</v>
      </c>
      <c r="AP6" s="264" t="s">
        <v>31</v>
      </c>
      <c r="AQ6" s="273" t="s">
        <v>12</v>
      </c>
      <c r="AR6" s="265" t="s">
        <v>31</v>
      </c>
      <c r="AS6" s="271" t="s">
        <v>12</v>
      </c>
      <c r="AT6" s="272" t="s">
        <v>31</v>
      </c>
      <c r="AU6" s="265" t="s">
        <v>33</v>
      </c>
      <c r="AV6" s="266" t="s">
        <v>12</v>
      </c>
      <c r="AW6" s="265" t="s">
        <v>33</v>
      </c>
      <c r="AX6" s="271" t="s">
        <v>12</v>
      </c>
      <c r="AY6" s="272" t="s">
        <v>33</v>
      </c>
      <c r="AZ6" s="264" t="s">
        <v>31</v>
      </c>
      <c r="BA6" s="270" t="s">
        <v>12</v>
      </c>
      <c r="BB6" s="264" t="s">
        <v>31</v>
      </c>
      <c r="BC6" s="265" t="s">
        <v>32</v>
      </c>
      <c r="BD6" s="266" t="s">
        <v>12</v>
      </c>
      <c r="BE6" s="264" t="s">
        <v>33</v>
      </c>
      <c r="BF6" s="274" t="s">
        <v>34</v>
      </c>
      <c r="BI6" s="503">
        <v>43585</v>
      </c>
      <c r="BJ6" s="504" t="s">
        <v>642</v>
      </c>
    </row>
    <row r="7" spans="1:62" s="275" customFormat="1">
      <c r="A7" s="237"/>
      <c r="B7" s="250"/>
      <c r="C7" s="249"/>
      <c r="D7" s="251"/>
      <c r="E7" s="238"/>
      <c r="F7" s="87"/>
      <c r="G7" s="431"/>
      <c r="H7" s="85"/>
      <c r="I7" s="238"/>
      <c r="J7" s="85"/>
      <c r="K7" s="86"/>
      <c r="L7" s="84"/>
      <c r="M7" s="87"/>
      <c r="N7" s="88"/>
      <c r="O7" s="84"/>
      <c r="P7" s="252"/>
      <c r="Q7" s="391"/>
      <c r="R7" s="395"/>
      <c r="S7" s="247"/>
      <c r="T7" s="247"/>
      <c r="U7" s="247"/>
      <c r="V7" s="79"/>
      <c r="W7" s="251"/>
      <c r="X7" s="248"/>
      <c r="Y7" s="86"/>
      <c r="Z7" s="282"/>
      <c r="AA7" s="87"/>
      <c r="AB7" s="88"/>
      <c r="AC7" s="282"/>
      <c r="AD7" s="84"/>
      <c r="AE7" s="253"/>
      <c r="AF7" s="303"/>
      <c r="AG7" s="86"/>
      <c r="AH7" s="87"/>
      <c r="AI7" s="254"/>
      <c r="AJ7" s="255"/>
      <c r="AK7" s="87"/>
      <c r="AL7" s="88"/>
      <c r="AM7" s="87"/>
      <c r="AN7" s="256"/>
      <c r="AO7" s="257"/>
      <c r="AP7" s="257"/>
      <c r="AQ7" s="258"/>
      <c r="AR7" s="87"/>
      <c r="AS7" s="256"/>
      <c r="AT7" s="255"/>
      <c r="AU7" s="257"/>
      <c r="AV7" s="88"/>
      <c r="AW7" s="87"/>
      <c r="AX7" s="254"/>
      <c r="AY7" s="255"/>
      <c r="AZ7" s="84"/>
      <c r="BA7" s="259"/>
      <c r="BB7" s="84"/>
      <c r="BC7" s="87"/>
      <c r="BD7" s="88"/>
      <c r="BE7" s="84"/>
      <c r="BF7" s="260"/>
      <c r="BI7" s="503">
        <v>43586</v>
      </c>
      <c r="BJ7" s="504" t="s">
        <v>692</v>
      </c>
    </row>
    <row r="8" spans="1:62" ht="21" customHeight="1">
      <c r="A8" s="28" t="s">
        <v>615</v>
      </c>
      <c r="B8" s="29">
        <v>43556</v>
      </c>
      <c r="C8" s="30">
        <f>WEEKDAY(B8)</f>
        <v>2</v>
      </c>
      <c r="D8" s="71" t="str">
        <f t="shared" ref="D8:D71" si="0">IF(OR(C8=1,C8=7),1,IF(ISNA(VLOOKUP($B8,BI$5:BI$34,1,FALSE)),"",1))</f>
        <v/>
      </c>
      <c r="E8" s="31"/>
      <c r="F8" s="474"/>
      <c r="G8" s="32"/>
      <c r="H8" s="475"/>
      <c r="I8" s="31">
        <v>1</v>
      </c>
      <c r="J8" s="475"/>
      <c r="K8" s="32"/>
      <c r="L8" s="33"/>
      <c r="M8" s="34"/>
      <c r="N8" s="35"/>
      <c r="O8" s="33"/>
      <c r="P8" s="36"/>
      <c r="Q8" s="46"/>
      <c r="R8" s="396"/>
      <c r="S8" s="392"/>
      <c r="T8" s="392"/>
      <c r="U8" s="231"/>
      <c r="V8" s="71"/>
      <c r="W8" s="71"/>
      <c r="X8" s="232"/>
      <c r="Y8" s="32"/>
      <c r="Z8" s="446"/>
      <c r="AA8" s="37"/>
      <c r="AB8" s="35"/>
      <c r="AC8" s="446"/>
      <c r="AD8" s="33"/>
      <c r="AE8" s="444"/>
      <c r="AF8" s="304"/>
      <c r="AG8" s="32"/>
      <c r="AH8" s="38"/>
      <c r="AI8" s="35"/>
      <c r="AJ8" s="39"/>
      <c r="AK8" s="38"/>
      <c r="AL8" s="693"/>
      <c r="AM8" s="38"/>
      <c r="AN8" s="446"/>
      <c r="AO8" s="40"/>
      <c r="AP8" s="446"/>
      <c r="AQ8" s="41"/>
      <c r="AR8" s="38"/>
      <c r="AS8" s="446"/>
      <c r="AT8" s="39"/>
      <c r="AU8" s="446"/>
      <c r="AV8" s="35"/>
      <c r="AW8" s="38"/>
      <c r="AX8" s="35"/>
      <c r="AY8" s="39"/>
      <c r="AZ8" s="42"/>
      <c r="BA8" s="31"/>
      <c r="BB8" s="33"/>
      <c r="BC8" s="34"/>
      <c r="BD8" s="35"/>
      <c r="BE8" s="33"/>
      <c r="BF8" s="43"/>
      <c r="BI8" s="503">
        <v>43587</v>
      </c>
      <c r="BJ8" s="504" t="s">
        <v>691</v>
      </c>
    </row>
    <row r="9" spans="1:62" ht="21" customHeight="1">
      <c r="A9" s="28" t="s">
        <v>615</v>
      </c>
      <c r="B9" s="29">
        <v>43557</v>
      </c>
      <c r="C9" s="30">
        <f>WEEKDAY(B9)</f>
        <v>3</v>
      </c>
      <c r="D9" s="71" t="str">
        <f t="shared" si="0"/>
        <v/>
      </c>
      <c r="E9" s="31"/>
      <c r="F9" s="37"/>
      <c r="G9" s="32"/>
      <c r="H9" s="45"/>
      <c r="I9" s="31">
        <v>1</v>
      </c>
      <c r="J9" s="45"/>
      <c r="K9" s="32"/>
      <c r="L9" s="33"/>
      <c r="M9" s="34"/>
      <c r="N9" s="35"/>
      <c r="O9" s="33"/>
      <c r="P9" s="36"/>
      <c r="Q9" s="46"/>
      <c r="R9" s="396"/>
      <c r="S9" s="392"/>
      <c r="T9" s="392"/>
      <c r="U9" s="231"/>
      <c r="V9" s="71"/>
      <c r="W9" s="71"/>
      <c r="X9" s="232"/>
      <c r="Y9" s="32"/>
      <c r="Z9" s="446"/>
      <c r="AA9" s="37"/>
      <c r="AB9" s="35"/>
      <c r="AC9" s="446"/>
      <c r="AD9" s="33"/>
      <c r="AE9" s="444"/>
      <c r="AF9" s="304"/>
      <c r="AG9" s="32"/>
      <c r="AH9" s="38"/>
      <c r="AI9" s="35"/>
      <c r="AJ9" s="39"/>
      <c r="AK9" s="38"/>
      <c r="AL9" s="693"/>
      <c r="AM9" s="38"/>
      <c r="AN9" s="446"/>
      <c r="AO9" s="40"/>
      <c r="AP9" s="446"/>
      <c r="AQ9" s="41"/>
      <c r="AR9" s="38"/>
      <c r="AS9" s="446"/>
      <c r="AT9" s="39"/>
      <c r="AU9" s="446"/>
      <c r="AV9" s="35"/>
      <c r="AW9" s="38"/>
      <c r="AX9" s="35"/>
      <c r="AY9" s="39"/>
      <c r="AZ9" s="42"/>
      <c r="BA9" s="31"/>
      <c r="BB9" s="33"/>
      <c r="BC9" s="34"/>
      <c r="BD9" s="35"/>
      <c r="BE9" s="33"/>
      <c r="BF9" s="43"/>
      <c r="BI9" s="503">
        <v>43588</v>
      </c>
      <c r="BJ9" s="504" t="s">
        <v>618</v>
      </c>
    </row>
    <row r="10" spans="1:62" ht="21" customHeight="1">
      <c r="A10" s="28" t="s">
        <v>615</v>
      </c>
      <c r="B10" s="29">
        <v>43558</v>
      </c>
      <c r="C10" s="30">
        <f t="shared" ref="C10:C73" si="1">WEEKDAY(B10)</f>
        <v>4</v>
      </c>
      <c r="D10" s="71" t="str">
        <f t="shared" si="0"/>
        <v/>
      </c>
      <c r="E10" s="31"/>
      <c r="F10" s="37"/>
      <c r="G10" s="32"/>
      <c r="H10" s="45"/>
      <c r="I10" s="31">
        <v>1</v>
      </c>
      <c r="J10" s="45"/>
      <c r="K10" s="32"/>
      <c r="L10" s="33"/>
      <c r="M10" s="34"/>
      <c r="N10" s="35"/>
      <c r="O10" s="33"/>
      <c r="P10" s="36"/>
      <c r="Q10" s="46"/>
      <c r="R10" s="396"/>
      <c r="S10" s="392"/>
      <c r="T10" s="392"/>
      <c r="U10" s="231"/>
      <c r="V10" s="71"/>
      <c r="W10" s="71"/>
      <c r="X10" s="232"/>
      <c r="Y10" s="32"/>
      <c r="Z10" s="446"/>
      <c r="AA10" s="37"/>
      <c r="AB10" s="35"/>
      <c r="AC10" s="446"/>
      <c r="AD10" s="33"/>
      <c r="AE10" s="444"/>
      <c r="AF10" s="304"/>
      <c r="AG10" s="32"/>
      <c r="AH10" s="38"/>
      <c r="AI10" s="35"/>
      <c r="AJ10" s="39"/>
      <c r="AK10" s="38"/>
      <c r="AL10" s="693"/>
      <c r="AM10" s="38"/>
      <c r="AN10" s="446"/>
      <c r="AO10" s="40"/>
      <c r="AP10" s="446"/>
      <c r="AQ10" s="41"/>
      <c r="AR10" s="38"/>
      <c r="AS10" s="446"/>
      <c r="AT10" s="39"/>
      <c r="AU10" s="446"/>
      <c r="AV10" s="35"/>
      <c r="AW10" s="38"/>
      <c r="AX10" s="35"/>
      <c r="AY10" s="39"/>
      <c r="AZ10" s="42"/>
      <c r="BA10" s="31"/>
      <c r="BB10" s="33"/>
      <c r="BC10" s="34"/>
      <c r="BD10" s="35"/>
      <c r="BE10" s="33"/>
      <c r="BF10" s="43"/>
      <c r="BI10" s="503">
        <v>43589</v>
      </c>
      <c r="BJ10" s="504" t="s">
        <v>619</v>
      </c>
    </row>
    <row r="11" spans="1:62" ht="21" customHeight="1">
      <c r="A11" s="28" t="s">
        <v>615</v>
      </c>
      <c r="B11" s="29">
        <v>43559</v>
      </c>
      <c r="C11" s="30">
        <f t="shared" si="1"/>
        <v>5</v>
      </c>
      <c r="D11" s="71" t="str">
        <f t="shared" si="0"/>
        <v/>
      </c>
      <c r="E11" s="31"/>
      <c r="F11" s="37"/>
      <c r="G11" s="32"/>
      <c r="H11" s="45"/>
      <c r="I11" s="31">
        <v>1</v>
      </c>
      <c r="J11" s="45"/>
      <c r="K11" s="32"/>
      <c r="L11" s="33"/>
      <c r="M11" s="34"/>
      <c r="N11" s="35"/>
      <c r="O11" s="33"/>
      <c r="P11" s="36"/>
      <c r="Q11" s="46"/>
      <c r="R11" s="396"/>
      <c r="S11" s="392"/>
      <c r="T11" s="392"/>
      <c r="U11" s="231"/>
      <c r="V11" s="71"/>
      <c r="W11" s="71"/>
      <c r="X11" s="232"/>
      <c r="Y11" s="32"/>
      <c r="Z11" s="446"/>
      <c r="AA11" s="37"/>
      <c r="AB11" s="35"/>
      <c r="AC11" s="446"/>
      <c r="AD11" s="33"/>
      <c r="AE11" s="444"/>
      <c r="AF11" s="304"/>
      <c r="AG11" s="32"/>
      <c r="AH11" s="38"/>
      <c r="AI11" s="35"/>
      <c r="AJ11" s="39"/>
      <c r="AK11" s="38"/>
      <c r="AL11" s="693"/>
      <c r="AM11" s="38"/>
      <c r="AN11" s="446"/>
      <c r="AO11" s="40"/>
      <c r="AP11" s="446"/>
      <c r="AQ11" s="41"/>
      <c r="AR11" s="38"/>
      <c r="AS11" s="446"/>
      <c r="AT11" s="39"/>
      <c r="AU11" s="446"/>
      <c r="AV11" s="35"/>
      <c r="AW11" s="38"/>
      <c r="AX11" s="35"/>
      <c r="AY11" s="39"/>
      <c r="AZ11" s="42"/>
      <c r="BA11" s="31"/>
      <c r="BB11" s="33"/>
      <c r="BC11" s="34"/>
      <c r="BD11" s="35"/>
      <c r="BE11" s="33"/>
      <c r="BF11" s="43"/>
      <c r="BI11" s="503">
        <v>43590</v>
      </c>
      <c r="BJ11" s="504" t="s">
        <v>620</v>
      </c>
    </row>
    <row r="12" spans="1:62" ht="21" customHeight="1">
      <c r="A12" s="28" t="s">
        <v>615</v>
      </c>
      <c r="B12" s="29">
        <v>43560</v>
      </c>
      <c r="C12" s="30">
        <f t="shared" si="1"/>
        <v>6</v>
      </c>
      <c r="D12" s="71" t="str">
        <f t="shared" si="0"/>
        <v/>
      </c>
      <c r="E12" s="31"/>
      <c r="F12" s="37"/>
      <c r="G12" s="32"/>
      <c r="H12" s="45"/>
      <c r="I12" s="31">
        <v>1</v>
      </c>
      <c r="J12" s="45"/>
      <c r="K12" s="32"/>
      <c r="L12" s="33"/>
      <c r="M12" s="34"/>
      <c r="N12" s="35"/>
      <c r="O12" s="33"/>
      <c r="P12" s="36"/>
      <c r="Q12" s="46"/>
      <c r="R12" s="396"/>
      <c r="S12" s="392"/>
      <c r="T12" s="392"/>
      <c r="U12" s="231"/>
      <c r="V12" s="71"/>
      <c r="W12" s="71"/>
      <c r="X12" s="232"/>
      <c r="Y12" s="32"/>
      <c r="Z12" s="446"/>
      <c r="AA12" s="37"/>
      <c r="AB12" s="35"/>
      <c r="AC12" s="446"/>
      <c r="AD12" s="33"/>
      <c r="AE12" s="444"/>
      <c r="AF12" s="304"/>
      <c r="AG12" s="32"/>
      <c r="AH12" s="38"/>
      <c r="AI12" s="35"/>
      <c r="AJ12" s="39"/>
      <c r="AK12" s="38"/>
      <c r="AL12" s="693"/>
      <c r="AM12" s="38"/>
      <c r="AN12" s="446"/>
      <c r="AO12" s="40"/>
      <c r="AP12" s="446"/>
      <c r="AQ12" s="41"/>
      <c r="AR12" s="38"/>
      <c r="AS12" s="446"/>
      <c r="AT12" s="39"/>
      <c r="AU12" s="446"/>
      <c r="AV12" s="35"/>
      <c r="AW12" s="38"/>
      <c r="AX12" s="35"/>
      <c r="AY12" s="39"/>
      <c r="AZ12" s="42"/>
      <c r="BA12" s="31"/>
      <c r="BB12" s="33"/>
      <c r="BC12" s="34"/>
      <c r="BD12" s="35"/>
      <c r="BE12" s="33"/>
      <c r="BF12" s="43"/>
      <c r="BI12" s="503">
        <v>43661</v>
      </c>
      <c r="BJ12" s="504" t="s">
        <v>621</v>
      </c>
    </row>
    <row r="13" spans="1:62" ht="21" customHeight="1">
      <c r="A13" s="28" t="s">
        <v>615</v>
      </c>
      <c r="B13" s="29">
        <v>43561</v>
      </c>
      <c r="C13" s="30">
        <f t="shared" si="1"/>
        <v>7</v>
      </c>
      <c r="D13" s="71">
        <f t="shared" si="0"/>
        <v>1</v>
      </c>
      <c r="E13" s="31"/>
      <c r="F13" s="37"/>
      <c r="G13" s="32"/>
      <c r="H13" s="45"/>
      <c r="I13" s="31"/>
      <c r="J13" s="45"/>
      <c r="K13" s="32"/>
      <c r="L13" s="33"/>
      <c r="M13" s="34"/>
      <c r="N13" s="35"/>
      <c r="O13" s="33"/>
      <c r="P13" s="36"/>
      <c r="Q13" s="46"/>
      <c r="R13" s="396"/>
      <c r="S13" s="392"/>
      <c r="T13" s="392"/>
      <c r="U13" s="231"/>
      <c r="V13" s="71"/>
      <c r="W13" s="71"/>
      <c r="X13" s="232"/>
      <c r="Y13" s="32"/>
      <c r="Z13" s="446"/>
      <c r="AA13" s="37"/>
      <c r="AB13" s="35"/>
      <c r="AC13" s="446"/>
      <c r="AD13" s="33"/>
      <c r="AE13" s="444"/>
      <c r="AF13" s="304"/>
      <c r="AG13" s="32"/>
      <c r="AH13" s="38"/>
      <c r="AI13" s="35"/>
      <c r="AJ13" s="39"/>
      <c r="AK13" s="38"/>
      <c r="AL13" s="693"/>
      <c r="AM13" s="38"/>
      <c r="AN13" s="446"/>
      <c r="AO13" s="40"/>
      <c r="AP13" s="446"/>
      <c r="AQ13" s="41"/>
      <c r="AR13" s="38"/>
      <c r="AS13" s="446"/>
      <c r="AT13" s="39"/>
      <c r="AU13" s="446"/>
      <c r="AV13" s="35"/>
      <c r="AW13" s="38"/>
      <c r="AX13" s="35"/>
      <c r="AY13" s="39"/>
      <c r="AZ13" s="42"/>
      <c r="BA13" s="31"/>
      <c r="BB13" s="33"/>
      <c r="BC13" s="34"/>
      <c r="BD13" s="35"/>
      <c r="BE13" s="33"/>
      <c r="BF13" s="43"/>
      <c r="BI13" s="503">
        <v>43688</v>
      </c>
      <c r="BJ13" s="504" t="s">
        <v>622</v>
      </c>
    </row>
    <row r="14" spans="1:62" ht="21" customHeight="1">
      <c r="A14" s="28" t="s">
        <v>615</v>
      </c>
      <c r="B14" s="29">
        <v>43562</v>
      </c>
      <c r="C14" s="30">
        <f t="shared" si="1"/>
        <v>1</v>
      </c>
      <c r="D14" s="71">
        <f t="shared" si="0"/>
        <v>1</v>
      </c>
      <c r="E14" s="31"/>
      <c r="F14" s="37"/>
      <c r="G14" s="32"/>
      <c r="H14" s="45"/>
      <c r="I14" s="31"/>
      <c r="J14" s="45"/>
      <c r="K14" s="32"/>
      <c r="L14" s="33"/>
      <c r="M14" s="34"/>
      <c r="N14" s="35"/>
      <c r="O14" s="33"/>
      <c r="P14" s="36"/>
      <c r="Q14" s="46"/>
      <c r="R14" s="396"/>
      <c r="S14" s="392"/>
      <c r="T14" s="392"/>
      <c r="U14" s="231"/>
      <c r="V14" s="71"/>
      <c r="W14" s="71"/>
      <c r="X14" s="232"/>
      <c r="Y14" s="32"/>
      <c r="Z14" s="446"/>
      <c r="AA14" s="37"/>
      <c r="AB14" s="35"/>
      <c r="AC14" s="446"/>
      <c r="AD14" s="33"/>
      <c r="AE14" s="444"/>
      <c r="AF14" s="304"/>
      <c r="AG14" s="32"/>
      <c r="AH14" s="38"/>
      <c r="AI14" s="35"/>
      <c r="AJ14" s="39"/>
      <c r="AK14" s="38"/>
      <c r="AL14" s="693"/>
      <c r="AM14" s="38"/>
      <c r="AN14" s="446"/>
      <c r="AO14" s="40"/>
      <c r="AP14" s="446"/>
      <c r="AQ14" s="41"/>
      <c r="AR14" s="38"/>
      <c r="AS14" s="446"/>
      <c r="AT14" s="39"/>
      <c r="AU14" s="446"/>
      <c r="AV14" s="35"/>
      <c r="AW14" s="38"/>
      <c r="AX14" s="35"/>
      <c r="AY14" s="39"/>
      <c r="AZ14" s="42"/>
      <c r="BA14" s="31"/>
      <c r="BB14" s="33"/>
      <c r="BC14" s="34"/>
      <c r="BD14" s="35"/>
      <c r="BE14" s="33"/>
      <c r="BF14" s="43"/>
      <c r="BI14" s="503">
        <v>43689</v>
      </c>
      <c r="BJ14" s="504" t="s">
        <v>691</v>
      </c>
    </row>
    <row r="15" spans="1:62" ht="21" customHeight="1">
      <c r="A15" s="28" t="s">
        <v>615</v>
      </c>
      <c r="B15" s="29">
        <v>43563</v>
      </c>
      <c r="C15" s="30">
        <f t="shared" si="1"/>
        <v>2</v>
      </c>
      <c r="D15" s="71" t="str">
        <f t="shared" si="0"/>
        <v/>
      </c>
      <c r="E15" s="31"/>
      <c r="F15" s="37"/>
      <c r="G15" s="32"/>
      <c r="H15" s="45"/>
      <c r="I15" s="31">
        <v>1</v>
      </c>
      <c r="J15" s="45"/>
      <c r="K15" s="32"/>
      <c r="L15" s="33"/>
      <c r="M15" s="34"/>
      <c r="N15" s="35"/>
      <c r="O15" s="33"/>
      <c r="P15" s="36"/>
      <c r="Q15" s="46"/>
      <c r="R15" s="396"/>
      <c r="S15" s="392"/>
      <c r="T15" s="392"/>
      <c r="U15" s="231"/>
      <c r="V15" s="71"/>
      <c r="W15" s="71"/>
      <c r="X15" s="232"/>
      <c r="Y15" s="32"/>
      <c r="Z15" s="446"/>
      <c r="AA15" s="37"/>
      <c r="AB15" s="35"/>
      <c r="AC15" s="446"/>
      <c r="AD15" s="33"/>
      <c r="AE15" s="444"/>
      <c r="AF15" s="304"/>
      <c r="AG15" s="32"/>
      <c r="AH15" s="38"/>
      <c r="AI15" s="35"/>
      <c r="AJ15" s="39"/>
      <c r="AK15" s="38"/>
      <c r="AL15" s="693"/>
      <c r="AM15" s="38"/>
      <c r="AN15" s="446"/>
      <c r="AO15" s="40"/>
      <c r="AP15" s="446"/>
      <c r="AQ15" s="41"/>
      <c r="AR15" s="38"/>
      <c r="AS15" s="446"/>
      <c r="AT15" s="39"/>
      <c r="AU15" s="446"/>
      <c r="AV15" s="35"/>
      <c r="AW15" s="38"/>
      <c r="AX15" s="35"/>
      <c r="AY15" s="39"/>
      <c r="AZ15" s="42"/>
      <c r="BA15" s="31"/>
      <c r="BB15" s="33"/>
      <c r="BC15" s="34"/>
      <c r="BD15" s="35"/>
      <c r="BE15" s="33"/>
      <c r="BF15" s="43"/>
      <c r="BI15" s="503">
        <v>43724</v>
      </c>
      <c r="BJ15" s="504" t="s">
        <v>623</v>
      </c>
    </row>
    <row r="16" spans="1:62" ht="21" customHeight="1">
      <c r="A16" s="28" t="s">
        <v>615</v>
      </c>
      <c r="B16" s="29">
        <v>43564</v>
      </c>
      <c r="C16" s="30">
        <f t="shared" si="1"/>
        <v>3</v>
      </c>
      <c r="D16" s="71" t="str">
        <f t="shared" si="0"/>
        <v/>
      </c>
      <c r="E16" s="31"/>
      <c r="F16" s="37"/>
      <c r="G16" s="32"/>
      <c r="H16" s="45"/>
      <c r="I16" s="31"/>
      <c r="J16" s="45"/>
      <c r="K16" s="32"/>
      <c r="L16" s="33"/>
      <c r="M16" s="34"/>
      <c r="N16" s="35"/>
      <c r="O16" s="33"/>
      <c r="P16" s="36"/>
      <c r="Q16" s="46"/>
      <c r="R16" s="396"/>
      <c r="S16" s="392"/>
      <c r="T16" s="392"/>
      <c r="U16" s="231"/>
      <c r="V16" s="71"/>
      <c r="W16" s="71"/>
      <c r="X16" s="232"/>
      <c r="Y16" s="32">
        <v>1</v>
      </c>
      <c r="Z16" s="446"/>
      <c r="AA16" s="37"/>
      <c r="AB16" s="35"/>
      <c r="AC16" s="446"/>
      <c r="AD16" s="33"/>
      <c r="AE16" s="444"/>
      <c r="AF16" s="304"/>
      <c r="AG16" s="32"/>
      <c r="AH16" s="38"/>
      <c r="AI16" s="35"/>
      <c r="AJ16" s="39"/>
      <c r="AK16" s="38"/>
      <c r="AL16" s="693"/>
      <c r="AM16" s="38"/>
      <c r="AN16" s="446"/>
      <c r="AO16" s="40"/>
      <c r="AP16" s="446"/>
      <c r="AQ16" s="41"/>
      <c r="AR16" s="38"/>
      <c r="AS16" s="446"/>
      <c r="AT16" s="39"/>
      <c r="AU16" s="446"/>
      <c r="AV16" s="35"/>
      <c r="AW16" s="38"/>
      <c r="AX16" s="35"/>
      <c r="AY16" s="39"/>
      <c r="AZ16" s="42"/>
      <c r="BA16" s="31"/>
      <c r="BB16" s="33"/>
      <c r="BC16" s="34"/>
      <c r="BD16" s="35"/>
      <c r="BE16" s="33"/>
      <c r="BF16" s="43"/>
      <c r="BI16" s="503">
        <v>43731</v>
      </c>
      <c r="BJ16" s="504" t="s">
        <v>624</v>
      </c>
    </row>
    <row r="17" spans="1:62" ht="21" customHeight="1">
      <c r="A17" s="28" t="s">
        <v>615</v>
      </c>
      <c r="B17" s="29">
        <v>43565</v>
      </c>
      <c r="C17" s="30">
        <f t="shared" si="1"/>
        <v>4</v>
      </c>
      <c r="D17" s="71" t="str">
        <f t="shared" si="0"/>
        <v/>
      </c>
      <c r="E17" s="31"/>
      <c r="F17" s="37"/>
      <c r="G17" s="32"/>
      <c r="H17" s="45"/>
      <c r="I17" s="31">
        <v>1</v>
      </c>
      <c r="J17" s="45"/>
      <c r="K17" s="32"/>
      <c r="L17" s="33"/>
      <c r="M17" s="34"/>
      <c r="N17" s="35"/>
      <c r="O17" s="33"/>
      <c r="P17" s="36"/>
      <c r="Q17" s="46"/>
      <c r="R17" s="396"/>
      <c r="S17" s="392"/>
      <c r="T17" s="392"/>
      <c r="U17" s="231"/>
      <c r="V17" s="71"/>
      <c r="W17" s="71"/>
      <c r="X17" s="232"/>
      <c r="Y17" s="32"/>
      <c r="Z17" s="446"/>
      <c r="AA17" s="37"/>
      <c r="AB17" s="35"/>
      <c r="AC17" s="446"/>
      <c r="AD17" s="33"/>
      <c r="AE17" s="444"/>
      <c r="AF17" s="304"/>
      <c r="AG17" s="32"/>
      <c r="AH17" s="38"/>
      <c r="AI17" s="35"/>
      <c r="AJ17" s="39"/>
      <c r="AK17" s="38"/>
      <c r="AL17" s="693"/>
      <c r="AM17" s="38"/>
      <c r="AN17" s="446"/>
      <c r="AO17" s="40"/>
      <c r="AP17" s="446"/>
      <c r="AQ17" s="41"/>
      <c r="AR17" s="38"/>
      <c r="AS17" s="446"/>
      <c r="AT17" s="39"/>
      <c r="AU17" s="446"/>
      <c r="AV17" s="35"/>
      <c r="AW17" s="38"/>
      <c r="AX17" s="35"/>
      <c r="AY17" s="39"/>
      <c r="AZ17" s="42"/>
      <c r="BA17" s="31"/>
      <c r="BB17" s="33"/>
      <c r="BC17" s="34"/>
      <c r="BD17" s="35"/>
      <c r="BE17" s="33"/>
      <c r="BF17" s="43"/>
      <c r="BI17" s="503">
        <v>43752</v>
      </c>
      <c r="BJ17" s="504" t="s">
        <v>625</v>
      </c>
    </row>
    <row r="18" spans="1:62" ht="21" customHeight="1">
      <c r="A18" s="28" t="s">
        <v>615</v>
      </c>
      <c r="B18" s="29">
        <v>43566</v>
      </c>
      <c r="C18" s="30">
        <f t="shared" si="1"/>
        <v>5</v>
      </c>
      <c r="D18" s="71" t="str">
        <f t="shared" si="0"/>
        <v/>
      </c>
      <c r="E18" s="31"/>
      <c r="F18" s="37"/>
      <c r="G18" s="32"/>
      <c r="H18" s="45"/>
      <c r="I18" s="31">
        <v>1</v>
      </c>
      <c r="J18" s="45"/>
      <c r="K18" s="32"/>
      <c r="L18" s="33"/>
      <c r="M18" s="34"/>
      <c r="N18" s="35"/>
      <c r="O18" s="33"/>
      <c r="P18" s="36"/>
      <c r="Q18" s="46"/>
      <c r="R18" s="396"/>
      <c r="S18" s="392"/>
      <c r="T18" s="392"/>
      <c r="U18" s="231"/>
      <c r="V18" s="71"/>
      <c r="W18" s="71"/>
      <c r="X18" s="232"/>
      <c r="Y18" s="32"/>
      <c r="Z18" s="446"/>
      <c r="AA18" s="37"/>
      <c r="AB18" s="35"/>
      <c r="AC18" s="446"/>
      <c r="AD18" s="33"/>
      <c r="AE18" s="444"/>
      <c r="AF18" s="304"/>
      <c r="AG18" s="32"/>
      <c r="AH18" s="38"/>
      <c r="AI18" s="35"/>
      <c r="AJ18" s="39"/>
      <c r="AK18" s="38"/>
      <c r="AL18" s="693"/>
      <c r="AM18" s="38"/>
      <c r="AN18" s="446"/>
      <c r="AO18" s="40"/>
      <c r="AP18" s="446"/>
      <c r="AQ18" s="41"/>
      <c r="AR18" s="38"/>
      <c r="AS18" s="446"/>
      <c r="AT18" s="39"/>
      <c r="AU18" s="446"/>
      <c r="AV18" s="35"/>
      <c r="AW18" s="38"/>
      <c r="AX18" s="35"/>
      <c r="AY18" s="39"/>
      <c r="AZ18" s="42"/>
      <c r="BA18" s="31"/>
      <c r="BB18" s="33"/>
      <c r="BC18" s="34"/>
      <c r="BD18" s="35"/>
      <c r="BE18" s="33"/>
      <c r="BF18" s="43"/>
      <c r="BI18" s="503">
        <v>43772</v>
      </c>
      <c r="BJ18" s="504" t="s">
        <v>626</v>
      </c>
    </row>
    <row r="19" spans="1:62" ht="21" customHeight="1">
      <c r="A19" s="28" t="s">
        <v>615</v>
      </c>
      <c r="B19" s="29">
        <v>43567</v>
      </c>
      <c r="C19" s="30">
        <f t="shared" si="1"/>
        <v>6</v>
      </c>
      <c r="D19" s="71" t="str">
        <f t="shared" si="0"/>
        <v/>
      </c>
      <c r="E19" s="31"/>
      <c r="F19" s="37"/>
      <c r="G19" s="32"/>
      <c r="H19" s="45"/>
      <c r="I19" s="31">
        <v>1</v>
      </c>
      <c r="J19" s="45"/>
      <c r="K19" s="32"/>
      <c r="L19" s="33"/>
      <c r="M19" s="34"/>
      <c r="N19" s="35"/>
      <c r="O19" s="33"/>
      <c r="P19" s="36"/>
      <c r="Q19" s="46"/>
      <c r="R19" s="396"/>
      <c r="S19" s="392"/>
      <c r="T19" s="392"/>
      <c r="U19" s="231"/>
      <c r="V19" s="71"/>
      <c r="W19" s="71"/>
      <c r="X19" s="232"/>
      <c r="Y19" s="32"/>
      <c r="Z19" s="446"/>
      <c r="AA19" s="37"/>
      <c r="AB19" s="35"/>
      <c r="AC19" s="446"/>
      <c r="AD19" s="33"/>
      <c r="AE19" s="444"/>
      <c r="AF19" s="304"/>
      <c r="AG19" s="32"/>
      <c r="AH19" s="38"/>
      <c r="AI19" s="35"/>
      <c r="AJ19" s="39"/>
      <c r="AK19" s="38"/>
      <c r="AL19" s="693"/>
      <c r="AM19" s="38"/>
      <c r="AN19" s="446"/>
      <c r="AO19" s="40"/>
      <c r="AP19" s="446"/>
      <c r="AQ19" s="41"/>
      <c r="AR19" s="38"/>
      <c r="AS19" s="446"/>
      <c r="AT19" s="39"/>
      <c r="AU19" s="446"/>
      <c r="AV19" s="35"/>
      <c r="AW19" s="38"/>
      <c r="AX19" s="35"/>
      <c r="AY19" s="39"/>
      <c r="AZ19" s="42"/>
      <c r="BA19" s="31"/>
      <c r="BB19" s="33"/>
      <c r="BC19" s="34"/>
      <c r="BD19" s="35"/>
      <c r="BE19" s="33"/>
      <c r="BF19" s="43"/>
      <c r="BI19" s="503">
        <v>43773</v>
      </c>
      <c r="BJ19" s="504" t="s">
        <v>691</v>
      </c>
    </row>
    <row r="20" spans="1:62" ht="21" customHeight="1">
      <c r="A20" s="28" t="s">
        <v>615</v>
      </c>
      <c r="B20" s="29">
        <v>43568</v>
      </c>
      <c r="C20" s="30">
        <f t="shared" si="1"/>
        <v>7</v>
      </c>
      <c r="D20" s="71">
        <f t="shared" si="0"/>
        <v>1</v>
      </c>
      <c r="E20" s="31"/>
      <c r="F20" s="37"/>
      <c r="G20" s="32"/>
      <c r="H20" s="45"/>
      <c r="I20" s="31"/>
      <c r="J20" s="45"/>
      <c r="K20" s="32"/>
      <c r="L20" s="33"/>
      <c r="M20" s="34"/>
      <c r="N20" s="35"/>
      <c r="O20" s="33"/>
      <c r="P20" s="36"/>
      <c r="Q20" s="46"/>
      <c r="R20" s="396"/>
      <c r="S20" s="392"/>
      <c r="T20" s="392"/>
      <c r="U20" s="231"/>
      <c r="V20" s="71"/>
      <c r="W20" s="71"/>
      <c r="X20" s="232"/>
      <c r="Y20" s="32"/>
      <c r="Z20" s="446"/>
      <c r="AA20" s="37"/>
      <c r="AB20" s="35"/>
      <c r="AC20" s="446"/>
      <c r="AD20" s="33"/>
      <c r="AE20" s="444"/>
      <c r="AF20" s="304"/>
      <c r="AG20" s="32"/>
      <c r="AH20" s="38"/>
      <c r="AI20" s="35"/>
      <c r="AJ20" s="39"/>
      <c r="AK20" s="38"/>
      <c r="AL20" s="693"/>
      <c r="AM20" s="38"/>
      <c r="AN20" s="446"/>
      <c r="AO20" s="40"/>
      <c r="AP20" s="446"/>
      <c r="AQ20" s="41"/>
      <c r="AR20" s="38"/>
      <c r="AS20" s="446"/>
      <c r="AT20" s="39"/>
      <c r="AU20" s="446"/>
      <c r="AV20" s="35"/>
      <c r="AW20" s="38"/>
      <c r="AX20" s="35"/>
      <c r="AY20" s="39"/>
      <c r="AZ20" s="42"/>
      <c r="BA20" s="31"/>
      <c r="BB20" s="33"/>
      <c r="BC20" s="34"/>
      <c r="BD20" s="35"/>
      <c r="BE20" s="33"/>
      <c r="BF20" s="43"/>
      <c r="BI20" s="503">
        <v>43792</v>
      </c>
      <c r="BJ20" s="504" t="s">
        <v>627</v>
      </c>
    </row>
    <row r="21" spans="1:62" ht="21" customHeight="1">
      <c r="A21" s="28" t="s">
        <v>615</v>
      </c>
      <c r="B21" s="29">
        <v>43569</v>
      </c>
      <c r="C21" s="30">
        <f t="shared" si="1"/>
        <v>1</v>
      </c>
      <c r="D21" s="71">
        <f t="shared" si="0"/>
        <v>1</v>
      </c>
      <c r="E21" s="31"/>
      <c r="F21" s="37"/>
      <c r="G21" s="32"/>
      <c r="H21" s="45"/>
      <c r="I21" s="31"/>
      <c r="J21" s="45"/>
      <c r="K21" s="32"/>
      <c r="L21" s="33"/>
      <c r="M21" s="34"/>
      <c r="N21" s="35"/>
      <c r="O21" s="33"/>
      <c r="P21" s="36"/>
      <c r="Q21" s="46"/>
      <c r="R21" s="396"/>
      <c r="S21" s="392"/>
      <c r="T21" s="392"/>
      <c r="U21" s="231"/>
      <c r="V21" s="71"/>
      <c r="W21" s="71"/>
      <c r="X21" s="232"/>
      <c r="Y21" s="32"/>
      <c r="Z21" s="446"/>
      <c r="AA21" s="37"/>
      <c r="AB21" s="35"/>
      <c r="AC21" s="446"/>
      <c r="AD21" s="33"/>
      <c r="AE21" s="444"/>
      <c r="AF21" s="304"/>
      <c r="AG21" s="32"/>
      <c r="AH21" s="38"/>
      <c r="AI21" s="35"/>
      <c r="AJ21" s="39"/>
      <c r="AK21" s="38"/>
      <c r="AL21" s="693"/>
      <c r="AM21" s="38"/>
      <c r="AN21" s="446"/>
      <c r="AO21" s="40"/>
      <c r="AP21" s="446"/>
      <c r="AQ21" s="41"/>
      <c r="AR21" s="38"/>
      <c r="AS21" s="446"/>
      <c r="AT21" s="39"/>
      <c r="AU21" s="446"/>
      <c r="AV21" s="35"/>
      <c r="AW21" s="38"/>
      <c r="AX21" s="35"/>
      <c r="AY21" s="39"/>
      <c r="AZ21" s="42"/>
      <c r="BA21" s="31"/>
      <c r="BB21" s="33"/>
      <c r="BC21" s="34"/>
      <c r="BD21" s="35"/>
      <c r="BE21" s="33"/>
      <c r="BF21" s="43"/>
      <c r="BI21" s="503"/>
      <c r="BJ21" s="504"/>
    </row>
    <row r="22" spans="1:62" ht="21" customHeight="1">
      <c r="A22" s="28" t="s">
        <v>615</v>
      </c>
      <c r="B22" s="29">
        <v>43570</v>
      </c>
      <c r="C22" s="30">
        <f t="shared" si="1"/>
        <v>2</v>
      </c>
      <c r="D22" s="71" t="str">
        <f t="shared" si="0"/>
        <v/>
      </c>
      <c r="E22" s="31"/>
      <c r="F22" s="37"/>
      <c r="G22" s="32"/>
      <c r="H22" s="45"/>
      <c r="I22" s="31">
        <v>1</v>
      </c>
      <c r="J22" s="45"/>
      <c r="K22" s="32"/>
      <c r="L22" s="33"/>
      <c r="M22" s="34"/>
      <c r="N22" s="35"/>
      <c r="O22" s="33"/>
      <c r="P22" s="36"/>
      <c r="Q22" s="46"/>
      <c r="R22" s="396"/>
      <c r="S22" s="392"/>
      <c r="T22" s="392"/>
      <c r="U22" s="231"/>
      <c r="V22" s="71"/>
      <c r="W22" s="71"/>
      <c r="X22" s="232"/>
      <c r="Y22" s="32"/>
      <c r="Z22" s="446"/>
      <c r="AA22" s="37"/>
      <c r="AB22" s="35"/>
      <c r="AC22" s="446"/>
      <c r="AD22" s="33"/>
      <c r="AE22" s="444"/>
      <c r="AF22" s="304"/>
      <c r="AG22" s="32"/>
      <c r="AH22" s="38"/>
      <c r="AI22" s="35"/>
      <c r="AJ22" s="39"/>
      <c r="AK22" s="38"/>
      <c r="AL22" s="693"/>
      <c r="AM22" s="38"/>
      <c r="AN22" s="446"/>
      <c r="AO22" s="40"/>
      <c r="AP22" s="446"/>
      <c r="AQ22" s="41"/>
      <c r="AR22" s="38"/>
      <c r="AS22" s="446"/>
      <c r="AT22" s="39"/>
      <c r="AU22" s="446"/>
      <c r="AV22" s="35"/>
      <c r="AW22" s="38"/>
      <c r="AX22" s="35"/>
      <c r="AY22" s="39"/>
      <c r="AZ22" s="42"/>
      <c r="BA22" s="31"/>
      <c r="BB22" s="33"/>
      <c r="BC22" s="34"/>
      <c r="BD22" s="35"/>
      <c r="BE22" s="33"/>
      <c r="BF22" s="43"/>
      <c r="BI22" s="503"/>
      <c r="BJ22" s="504"/>
    </row>
    <row r="23" spans="1:62" ht="21" customHeight="1">
      <c r="A23" s="28" t="s">
        <v>615</v>
      </c>
      <c r="B23" s="29">
        <v>43571</v>
      </c>
      <c r="C23" s="30">
        <f t="shared" si="1"/>
        <v>3</v>
      </c>
      <c r="D23" s="71" t="str">
        <f t="shared" si="0"/>
        <v/>
      </c>
      <c r="E23" s="31"/>
      <c r="F23" s="37"/>
      <c r="G23" s="32"/>
      <c r="H23" s="45"/>
      <c r="I23" s="31">
        <v>1</v>
      </c>
      <c r="J23" s="45"/>
      <c r="K23" s="32"/>
      <c r="L23" s="33"/>
      <c r="M23" s="34"/>
      <c r="N23" s="35"/>
      <c r="O23" s="33"/>
      <c r="P23" s="36"/>
      <c r="Q23" s="46"/>
      <c r="R23" s="396"/>
      <c r="S23" s="392"/>
      <c r="T23" s="392"/>
      <c r="U23" s="231"/>
      <c r="V23" s="71"/>
      <c r="W23" s="71"/>
      <c r="X23" s="232"/>
      <c r="Y23" s="32"/>
      <c r="Z23" s="446"/>
      <c r="AA23" s="37"/>
      <c r="AB23" s="35"/>
      <c r="AC23" s="446"/>
      <c r="AD23" s="33"/>
      <c r="AE23" s="444"/>
      <c r="AF23" s="304"/>
      <c r="AG23" s="32"/>
      <c r="AH23" s="38"/>
      <c r="AI23" s="35"/>
      <c r="AJ23" s="39"/>
      <c r="AK23" s="38"/>
      <c r="AL23" s="693"/>
      <c r="AM23" s="38"/>
      <c r="AN23" s="446"/>
      <c r="AO23" s="40"/>
      <c r="AP23" s="446"/>
      <c r="AQ23" s="41"/>
      <c r="AR23" s="38"/>
      <c r="AS23" s="446"/>
      <c r="AT23" s="39"/>
      <c r="AU23" s="446"/>
      <c r="AV23" s="35"/>
      <c r="AW23" s="38"/>
      <c r="AX23" s="35"/>
      <c r="AY23" s="39"/>
      <c r="AZ23" s="42"/>
      <c r="BA23" s="31"/>
      <c r="BB23" s="33"/>
      <c r="BC23" s="34"/>
      <c r="BD23" s="35"/>
      <c r="BE23" s="33"/>
      <c r="BF23" s="43"/>
      <c r="BI23" s="503">
        <v>43828</v>
      </c>
      <c r="BJ23" s="504" t="s">
        <v>632</v>
      </c>
    </row>
    <row r="24" spans="1:62" ht="21" customHeight="1">
      <c r="A24" s="28" t="s">
        <v>615</v>
      </c>
      <c r="B24" s="29">
        <v>43572</v>
      </c>
      <c r="C24" s="30">
        <f t="shared" si="1"/>
        <v>4</v>
      </c>
      <c r="D24" s="71" t="str">
        <f t="shared" si="0"/>
        <v/>
      </c>
      <c r="E24" s="31"/>
      <c r="F24" s="37"/>
      <c r="G24" s="32"/>
      <c r="H24" s="45"/>
      <c r="I24" s="31">
        <v>1</v>
      </c>
      <c r="J24" s="45"/>
      <c r="K24" s="32"/>
      <c r="L24" s="33"/>
      <c r="M24" s="34"/>
      <c r="N24" s="35"/>
      <c r="O24" s="33"/>
      <c r="P24" s="36"/>
      <c r="Q24" s="46"/>
      <c r="R24" s="396"/>
      <c r="S24" s="392"/>
      <c r="T24" s="392"/>
      <c r="U24" s="231"/>
      <c r="V24" s="71"/>
      <c r="W24" s="71"/>
      <c r="X24" s="232"/>
      <c r="Y24" s="32"/>
      <c r="Z24" s="446"/>
      <c r="AA24" s="37"/>
      <c r="AB24" s="35"/>
      <c r="AC24" s="446"/>
      <c r="AD24" s="33"/>
      <c r="AE24" s="444"/>
      <c r="AF24" s="304"/>
      <c r="AG24" s="32"/>
      <c r="AH24" s="38"/>
      <c r="AI24" s="35"/>
      <c r="AJ24" s="39"/>
      <c r="AK24" s="38"/>
      <c r="AL24" s="693"/>
      <c r="AM24" s="38"/>
      <c r="AN24" s="446"/>
      <c r="AO24" s="40"/>
      <c r="AP24" s="446"/>
      <c r="AQ24" s="41"/>
      <c r="AR24" s="38"/>
      <c r="AS24" s="446"/>
      <c r="AT24" s="39"/>
      <c r="AU24" s="446"/>
      <c r="AV24" s="35"/>
      <c r="AW24" s="38"/>
      <c r="AX24" s="35"/>
      <c r="AY24" s="39"/>
      <c r="AZ24" s="42"/>
      <c r="BA24" s="31"/>
      <c r="BB24" s="33"/>
      <c r="BC24" s="34"/>
      <c r="BD24" s="35"/>
      <c r="BE24" s="33"/>
      <c r="BF24" s="43"/>
      <c r="BI24" s="503">
        <v>43829</v>
      </c>
      <c r="BJ24" s="504" t="s">
        <v>632</v>
      </c>
    </row>
    <row r="25" spans="1:62" ht="21" customHeight="1">
      <c r="A25" s="28" t="s">
        <v>615</v>
      </c>
      <c r="B25" s="29">
        <v>43573</v>
      </c>
      <c r="C25" s="30">
        <f t="shared" si="1"/>
        <v>5</v>
      </c>
      <c r="D25" s="71" t="str">
        <f t="shared" si="0"/>
        <v/>
      </c>
      <c r="E25" s="31"/>
      <c r="F25" s="37"/>
      <c r="G25" s="32"/>
      <c r="H25" s="45"/>
      <c r="I25" s="31"/>
      <c r="J25" s="45"/>
      <c r="K25" s="32"/>
      <c r="L25" s="33"/>
      <c r="M25" s="34"/>
      <c r="N25" s="35"/>
      <c r="O25" s="33"/>
      <c r="P25" s="36"/>
      <c r="Q25" s="46"/>
      <c r="R25" s="396"/>
      <c r="S25" s="392"/>
      <c r="T25" s="392"/>
      <c r="U25" s="231"/>
      <c r="V25" s="71"/>
      <c r="W25" s="71"/>
      <c r="X25" s="232"/>
      <c r="Y25" s="32">
        <v>1</v>
      </c>
      <c r="Z25" s="446"/>
      <c r="AA25" s="37"/>
      <c r="AB25" s="35"/>
      <c r="AC25" s="446"/>
      <c r="AD25" s="33"/>
      <c r="AE25" s="444"/>
      <c r="AF25" s="304"/>
      <c r="AG25" s="32"/>
      <c r="AH25" s="38"/>
      <c r="AI25" s="35"/>
      <c r="AJ25" s="39"/>
      <c r="AK25" s="38"/>
      <c r="AL25" s="693"/>
      <c r="AM25" s="38"/>
      <c r="AN25" s="446"/>
      <c r="AO25" s="40"/>
      <c r="AP25" s="446"/>
      <c r="AQ25" s="41"/>
      <c r="AR25" s="38"/>
      <c r="AS25" s="446"/>
      <c r="AT25" s="39"/>
      <c r="AU25" s="446"/>
      <c r="AV25" s="35"/>
      <c r="AW25" s="38"/>
      <c r="AX25" s="35"/>
      <c r="AY25" s="39"/>
      <c r="AZ25" s="42"/>
      <c r="BA25" s="31"/>
      <c r="BB25" s="33"/>
      <c r="BC25" s="34"/>
      <c r="BD25" s="35"/>
      <c r="BE25" s="33"/>
      <c r="BF25" s="43"/>
      <c r="BI25" s="503">
        <v>43830</v>
      </c>
      <c r="BJ25" s="504" t="s">
        <v>632</v>
      </c>
    </row>
    <row r="26" spans="1:62" ht="21" customHeight="1">
      <c r="A26" s="28" t="s">
        <v>615</v>
      </c>
      <c r="B26" s="29">
        <v>43574</v>
      </c>
      <c r="C26" s="30">
        <f t="shared" si="1"/>
        <v>6</v>
      </c>
      <c r="D26" s="71" t="str">
        <f t="shared" si="0"/>
        <v/>
      </c>
      <c r="E26" s="31"/>
      <c r="F26" s="37"/>
      <c r="G26" s="32"/>
      <c r="H26" s="45"/>
      <c r="I26" s="31">
        <v>1</v>
      </c>
      <c r="J26" s="45"/>
      <c r="K26" s="32"/>
      <c r="L26" s="33"/>
      <c r="M26" s="34"/>
      <c r="N26" s="35"/>
      <c r="O26" s="33"/>
      <c r="P26" s="36"/>
      <c r="Q26" s="46"/>
      <c r="R26" s="396"/>
      <c r="S26" s="392"/>
      <c r="T26" s="392"/>
      <c r="U26" s="231"/>
      <c r="V26" s="71"/>
      <c r="W26" s="71"/>
      <c r="X26" s="232"/>
      <c r="Y26" s="32"/>
      <c r="Z26" s="446"/>
      <c r="AA26" s="37"/>
      <c r="AB26" s="35"/>
      <c r="AC26" s="446"/>
      <c r="AD26" s="33"/>
      <c r="AE26" s="444"/>
      <c r="AF26" s="304"/>
      <c r="AG26" s="32"/>
      <c r="AH26" s="38"/>
      <c r="AI26" s="35"/>
      <c r="AJ26" s="39"/>
      <c r="AK26" s="38"/>
      <c r="AL26" s="693"/>
      <c r="AM26" s="38"/>
      <c r="AN26" s="446"/>
      <c r="AO26" s="40"/>
      <c r="AP26" s="446"/>
      <c r="AQ26" s="41"/>
      <c r="AR26" s="38"/>
      <c r="AS26" s="446"/>
      <c r="AT26" s="39"/>
      <c r="AU26" s="446"/>
      <c r="AV26" s="35"/>
      <c r="AW26" s="38"/>
      <c r="AX26" s="35"/>
      <c r="AY26" s="39"/>
      <c r="AZ26" s="42"/>
      <c r="BA26" s="31"/>
      <c r="BB26" s="33"/>
      <c r="BC26" s="34"/>
      <c r="BD26" s="35"/>
      <c r="BE26" s="33"/>
      <c r="BF26" s="43"/>
      <c r="BI26" s="503">
        <v>43831</v>
      </c>
      <c r="BJ26" s="504" t="s">
        <v>628</v>
      </c>
    </row>
    <row r="27" spans="1:62" ht="21" customHeight="1">
      <c r="A27" s="28" t="s">
        <v>615</v>
      </c>
      <c r="B27" s="29">
        <v>43575</v>
      </c>
      <c r="C27" s="30">
        <f t="shared" si="1"/>
        <v>7</v>
      </c>
      <c r="D27" s="71">
        <f t="shared" si="0"/>
        <v>1</v>
      </c>
      <c r="E27" s="31"/>
      <c r="F27" s="37"/>
      <c r="G27" s="32"/>
      <c r="H27" s="45"/>
      <c r="I27" s="31"/>
      <c r="J27" s="45"/>
      <c r="K27" s="32"/>
      <c r="L27" s="33"/>
      <c r="M27" s="34"/>
      <c r="N27" s="35"/>
      <c r="O27" s="33"/>
      <c r="P27" s="36"/>
      <c r="Q27" s="46"/>
      <c r="R27" s="396"/>
      <c r="S27" s="392"/>
      <c r="T27" s="392"/>
      <c r="U27" s="231"/>
      <c r="V27" s="71"/>
      <c r="W27" s="71"/>
      <c r="X27" s="232"/>
      <c r="Y27" s="32"/>
      <c r="Z27" s="446"/>
      <c r="AA27" s="37"/>
      <c r="AB27" s="35"/>
      <c r="AC27" s="446"/>
      <c r="AD27" s="33"/>
      <c r="AE27" s="444"/>
      <c r="AF27" s="304"/>
      <c r="AG27" s="32"/>
      <c r="AH27" s="38"/>
      <c r="AI27" s="35"/>
      <c r="AJ27" s="39"/>
      <c r="AK27" s="38"/>
      <c r="AL27" s="693"/>
      <c r="AM27" s="38"/>
      <c r="AN27" s="446"/>
      <c r="AO27" s="40"/>
      <c r="AP27" s="446"/>
      <c r="AQ27" s="41"/>
      <c r="AR27" s="38"/>
      <c r="AS27" s="446"/>
      <c r="AT27" s="39"/>
      <c r="AU27" s="446"/>
      <c r="AV27" s="35"/>
      <c r="AW27" s="38"/>
      <c r="AX27" s="35"/>
      <c r="AY27" s="39"/>
      <c r="AZ27" s="42"/>
      <c r="BA27" s="31"/>
      <c r="BB27" s="33"/>
      <c r="BC27" s="34"/>
      <c r="BD27" s="35"/>
      <c r="BE27" s="33"/>
      <c r="BF27" s="43"/>
      <c r="BI27" s="503">
        <v>43832</v>
      </c>
      <c r="BJ27" s="504" t="s">
        <v>632</v>
      </c>
    </row>
    <row r="28" spans="1:62" ht="21" customHeight="1">
      <c r="A28" s="28" t="s">
        <v>615</v>
      </c>
      <c r="B28" s="29">
        <v>43576</v>
      </c>
      <c r="C28" s="30">
        <f t="shared" si="1"/>
        <v>1</v>
      </c>
      <c r="D28" s="71">
        <f t="shared" si="0"/>
        <v>1</v>
      </c>
      <c r="E28" s="31"/>
      <c r="F28" s="37"/>
      <c r="G28" s="32"/>
      <c r="H28" s="45"/>
      <c r="I28" s="31"/>
      <c r="J28" s="45"/>
      <c r="K28" s="32"/>
      <c r="L28" s="33"/>
      <c r="M28" s="34"/>
      <c r="N28" s="35"/>
      <c r="O28" s="33"/>
      <c r="P28" s="36"/>
      <c r="Q28" s="46"/>
      <c r="R28" s="396"/>
      <c r="S28" s="392"/>
      <c r="T28" s="392"/>
      <c r="U28" s="231"/>
      <c r="V28" s="71"/>
      <c r="W28" s="71"/>
      <c r="X28" s="232"/>
      <c r="Y28" s="32"/>
      <c r="Z28" s="446"/>
      <c r="AA28" s="37"/>
      <c r="AB28" s="35"/>
      <c r="AC28" s="446"/>
      <c r="AD28" s="33"/>
      <c r="AE28" s="444"/>
      <c r="AF28" s="304"/>
      <c r="AG28" s="32"/>
      <c r="AH28" s="38"/>
      <c r="AI28" s="35"/>
      <c r="AJ28" s="39"/>
      <c r="AK28" s="38"/>
      <c r="AL28" s="693"/>
      <c r="AM28" s="38"/>
      <c r="AN28" s="446"/>
      <c r="AO28" s="40"/>
      <c r="AP28" s="446"/>
      <c r="AQ28" s="41"/>
      <c r="AR28" s="38"/>
      <c r="AS28" s="446"/>
      <c r="AT28" s="39"/>
      <c r="AU28" s="446"/>
      <c r="AV28" s="35"/>
      <c r="AW28" s="38"/>
      <c r="AX28" s="35"/>
      <c r="AY28" s="39"/>
      <c r="AZ28" s="42"/>
      <c r="BA28" s="31"/>
      <c r="BB28" s="33"/>
      <c r="BC28" s="34"/>
      <c r="BD28" s="35"/>
      <c r="BE28" s="33"/>
      <c r="BF28" s="43"/>
      <c r="BI28" s="503">
        <v>43833</v>
      </c>
      <c r="BJ28" s="504" t="s">
        <v>632</v>
      </c>
    </row>
    <row r="29" spans="1:62" ht="21" customHeight="1">
      <c r="A29" s="28" t="s">
        <v>615</v>
      </c>
      <c r="B29" s="29">
        <v>43577</v>
      </c>
      <c r="C29" s="30">
        <f t="shared" si="1"/>
        <v>2</v>
      </c>
      <c r="D29" s="71" t="str">
        <f t="shared" si="0"/>
        <v/>
      </c>
      <c r="E29" s="31"/>
      <c r="F29" s="37"/>
      <c r="G29" s="32"/>
      <c r="H29" s="45"/>
      <c r="I29" s="31">
        <v>1</v>
      </c>
      <c r="J29" s="45"/>
      <c r="K29" s="32"/>
      <c r="L29" s="33"/>
      <c r="M29" s="34"/>
      <c r="N29" s="35"/>
      <c r="O29" s="33"/>
      <c r="P29" s="36"/>
      <c r="Q29" s="46"/>
      <c r="R29" s="396"/>
      <c r="S29" s="392"/>
      <c r="T29" s="392"/>
      <c r="U29" s="231"/>
      <c r="V29" s="71"/>
      <c r="W29" s="71"/>
      <c r="X29" s="232"/>
      <c r="Y29" s="32"/>
      <c r="Z29" s="446"/>
      <c r="AA29" s="37"/>
      <c r="AB29" s="35"/>
      <c r="AC29" s="446"/>
      <c r="AD29" s="33"/>
      <c r="AE29" s="444"/>
      <c r="AF29" s="304"/>
      <c r="AG29" s="32"/>
      <c r="AH29" s="38"/>
      <c r="AI29" s="35"/>
      <c r="AJ29" s="39"/>
      <c r="AK29" s="38"/>
      <c r="AL29" s="693"/>
      <c r="AM29" s="38"/>
      <c r="AN29" s="446"/>
      <c r="AO29" s="40"/>
      <c r="AP29" s="446"/>
      <c r="AQ29" s="41"/>
      <c r="AR29" s="38"/>
      <c r="AS29" s="446"/>
      <c r="AT29" s="39"/>
      <c r="AU29" s="446"/>
      <c r="AV29" s="35"/>
      <c r="AW29" s="38"/>
      <c r="AX29" s="35"/>
      <c r="AY29" s="39"/>
      <c r="AZ29" s="42"/>
      <c r="BA29" s="31"/>
      <c r="BB29" s="33"/>
      <c r="BC29" s="34"/>
      <c r="BD29" s="35"/>
      <c r="BE29" s="33"/>
      <c r="BF29" s="43"/>
      <c r="BI29" s="503">
        <v>43843</v>
      </c>
      <c r="BJ29" s="504" t="s">
        <v>629</v>
      </c>
    </row>
    <row r="30" spans="1:62" ht="21" customHeight="1">
      <c r="A30" s="28" t="s">
        <v>615</v>
      </c>
      <c r="B30" s="29">
        <v>43578</v>
      </c>
      <c r="C30" s="30">
        <f t="shared" si="1"/>
        <v>3</v>
      </c>
      <c r="D30" s="71" t="str">
        <f t="shared" si="0"/>
        <v/>
      </c>
      <c r="E30" s="31"/>
      <c r="F30" s="37"/>
      <c r="G30" s="32"/>
      <c r="H30" s="45"/>
      <c r="I30" s="31"/>
      <c r="J30" s="45"/>
      <c r="K30" s="32"/>
      <c r="L30" s="33"/>
      <c r="M30" s="34"/>
      <c r="N30" s="35"/>
      <c r="O30" s="33"/>
      <c r="P30" s="36"/>
      <c r="Q30" s="46"/>
      <c r="R30" s="396"/>
      <c r="S30" s="392"/>
      <c r="T30" s="392"/>
      <c r="U30" s="231"/>
      <c r="V30" s="71"/>
      <c r="W30" s="71"/>
      <c r="X30" s="232"/>
      <c r="Y30" s="32">
        <v>1</v>
      </c>
      <c r="Z30" s="52">
        <v>4.1666666666666664E-2</v>
      </c>
      <c r="AA30" s="37"/>
      <c r="AB30" s="35"/>
      <c r="AC30" s="446"/>
      <c r="AD30" s="33"/>
      <c r="AE30" s="444"/>
      <c r="AF30" s="304"/>
      <c r="AG30" s="32"/>
      <c r="AH30" s="38"/>
      <c r="AI30" s="35"/>
      <c r="AJ30" s="39"/>
      <c r="AK30" s="38"/>
      <c r="AL30" s="693"/>
      <c r="AM30" s="38"/>
      <c r="AN30" s="446"/>
      <c r="AO30" s="40"/>
      <c r="AP30" s="446"/>
      <c r="AQ30" s="41"/>
      <c r="AR30" s="38"/>
      <c r="AS30" s="446"/>
      <c r="AT30" s="39"/>
      <c r="AU30" s="446"/>
      <c r="AV30" s="35"/>
      <c r="AW30" s="38"/>
      <c r="AX30" s="35"/>
      <c r="AY30" s="39"/>
      <c r="AZ30" s="42"/>
      <c r="BA30" s="31"/>
      <c r="BB30" s="33"/>
      <c r="BC30" s="34"/>
      <c r="BD30" s="35"/>
      <c r="BE30" s="33"/>
      <c r="BF30" s="43"/>
      <c r="BI30" s="503">
        <v>43872</v>
      </c>
      <c r="BJ30" s="504" t="s">
        <v>630</v>
      </c>
    </row>
    <row r="31" spans="1:62" ht="21" customHeight="1">
      <c r="A31" s="28" t="s">
        <v>615</v>
      </c>
      <c r="B31" s="29">
        <v>43579</v>
      </c>
      <c r="C31" s="30">
        <f t="shared" si="1"/>
        <v>4</v>
      </c>
      <c r="D31" s="71" t="str">
        <f t="shared" si="0"/>
        <v/>
      </c>
      <c r="E31" s="31"/>
      <c r="F31" s="37"/>
      <c r="G31" s="32"/>
      <c r="H31" s="45"/>
      <c r="I31" s="31">
        <v>1</v>
      </c>
      <c r="J31" s="45"/>
      <c r="K31" s="32"/>
      <c r="L31" s="33"/>
      <c r="M31" s="34"/>
      <c r="N31" s="35"/>
      <c r="O31" s="33"/>
      <c r="P31" s="36"/>
      <c r="Q31" s="46"/>
      <c r="R31" s="396"/>
      <c r="S31" s="392"/>
      <c r="T31" s="392"/>
      <c r="U31" s="231"/>
      <c r="V31" s="71"/>
      <c r="W31" s="71"/>
      <c r="X31" s="232"/>
      <c r="Y31" s="32"/>
      <c r="Z31" s="446"/>
      <c r="AA31" s="37"/>
      <c r="AB31" s="35"/>
      <c r="AC31" s="446"/>
      <c r="AD31" s="33"/>
      <c r="AE31" s="444"/>
      <c r="AF31" s="304"/>
      <c r="AG31" s="32"/>
      <c r="AH31" s="38"/>
      <c r="AI31" s="35"/>
      <c r="AJ31" s="39"/>
      <c r="AK31" s="38"/>
      <c r="AL31" s="693"/>
      <c r="AM31" s="38"/>
      <c r="AN31" s="446"/>
      <c r="AO31" s="40"/>
      <c r="AP31" s="446"/>
      <c r="AQ31" s="41"/>
      <c r="AR31" s="38"/>
      <c r="AS31" s="446"/>
      <c r="AT31" s="39"/>
      <c r="AU31" s="446"/>
      <c r="AV31" s="35"/>
      <c r="AW31" s="38"/>
      <c r="AX31" s="35"/>
      <c r="AY31" s="39"/>
      <c r="AZ31" s="42"/>
      <c r="BA31" s="31"/>
      <c r="BB31" s="33"/>
      <c r="BC31" s="34"/>
      <c r="BD31" s="35"/>
      <c r="BE31" s="33"/>
      <c r="BF31" s="43"/>
      <c r="BI31" s="503">
        <v>43884</v>
      </c>
      <c r="BJ31" s="504" t="s">
        <v>693</v>
      </c>
    </row>
    <row r="32" spans="1:62" ht="21" customHeight="1">
      <c r="A32" s="28" t="s">
        <v>615</v>
      </c>
      <c r="B32" s="29">
        <v>43580</v>
      </c>
      <c r="C32" s="30">
        <f t="shared" si="1"/>
        <v>5</v>
      </c>
      <c r="D32" s="71" t="str">
        <f t="shared" si="0"/>
        <v/>
      </c>
      <c r="E32" s="31"/>
      <c r="F32" s="37"/>
      <c r="G32" s="32"/>
      <c r="H32" s="45"/>
      <c r="I32" s="31">
        <v>1</v>
      </c>
      <c r="J32" s="45"/>
      <c r="K32" s="32"/>
      <c r="L32" s="33"/>
      <c r="M32" s="34"/>
      <c r="N32" s="35"/>
      <c r="O32" s="33"/>
      <c r="P32" s="36"/>
      <c r="Q32" s="46"/>
      <c r="R32" s="396"/>
      <c r="S32" s="392"/>
      <c r="T32" s="392"/>
      <c r="U32" s="231"/>
      <c r="V32" s="71"/>
      <c r="W32" s="71"/>
      <c r="X32" s="232"/>
      <c r="Y32" s="32"/>
      <c r="Z32" s="446"/>
      <c r="AA32" s="37"/>
      <c r="AB32" s="35"/>
      <c r="AC32" s="446"/>
      <c r="AD32" s="33"/>
      <c r="AE32" s="444"/>
      <c r="AF32" s="304"/>
      <c r="AG32" s="32"/>
      <c r="AH32" s="38"/>
      <c r="AI32" s="35"/>
      <c r="AJ32" s="39"/>
      <c r="AK32" s="38"/>
      <c r="AL32" s="693"/>
      <c r="AM32" s="38"/>
      <c r="AN32" s="446"/>
      <c r="AO32" s="40"/>
      <c r="AP32" s="446"/>
      <c r="AQ32" s="41"/>
      <c r="AR32" s="38"/>
      <c r="AS32" s="446"/>
      <c r="AT32" s="39"/>
      <c r="AU32" s="446"/>
      <c r="AV32" s="35"/>
      <c r="AW32" s="38"/>
      <c r="AX32" s="35"/>
      <c r="AY32" s="39"/>
      <c r="AZ32" s="42"/>
      <c r="BA32" s="31"/>
      <c r="BB32" s="33"/>
      <c r="BC32" s="34"/>
      <c r="BD32" s="35"/>
      <c r="BE32" s="33"/>
      <c r="BF32" s="43"/>
      <c r="BI32" s="503">
        <v>43885</v>
      </c>
      <c r="BJ32" s="504" t="s">
        <v>691</v>
      </c>
    </row>
    <row r="33" spans="1:62" ht="21" customHeight="1">
      <c r="A33" s="28" t="s">
        <v>615</v>
      </c>
      <c r="B33" s="29">
        <v>43581</v>
      </c>
      <c r="C33" s="30">
        <f t="shared" si="1"/>
        <v>6</v>
      </c>
      <c r="D33" s="71" t="str">
        <f t="shared" si="0"/>
        <v/>
      </c>
      <c r="E33" s="31">
        <v>1</v>
      </c>
      <c r="F33" s="37"/>
      <c r="G33" s="32"/>
      <c r="H33" s="45"/>
      <c r="I33" s="31"/>
      <c r="J33" s="45"/>
      <c r="K33" s="32"/>
      <c r="L33" s="33"/>
      <c r="M33" s="34"/>
      <c r="N33" s="35"/>
      <c r="O33" s="33"/>
      <c r="P33" s="36"/>
      <c r="Q33" s="46"/>
      <c r="R33" s="396"/>
      <c r="S33" s="392"/>
      <c r="T33" s="392"/>
      <c r="U33" s="231"/>
      <c r="V33" s="71"/>
      <c r="W33" s="71"/>
      <c r="X33" s="232"/>
      <c r="Y33" s="32"/>
      <c r="Z33" s="446"/>
      <c r="AA33" s="37"/>
      <c r="AB33" s="35"/>
      <c r="AC33" s="446"/>
      <c r="AD33" s="33"/>
      <c r="AE33" s="444"/>
      <c r="AF33" s="304"/>
      <c r="AG33" s="32"/>
      <c r="AH33" s="38"/>
      <c r="AI33" s="35"/>
      <c r="AJ33" s="39"/>
      <c r="AK33" s="38"/>
      <c r="AL33" s="693"/>
      <c r="AM33" s="38"/>
      <c r="AN33" s="446"/>
      <c r="AO33" s="40"/>
      <c r="AP33" s="446"/>
      <c r="AQ33" s="41"/>
      <c r="AR33" s="38"/>
      <c r="AS33" s="446"/>
      <c r="AT33" s="39"/>
      <c r="AU33" s="446"/>
      <c r="AV33" s="35"/>
      <c r="AW33" s="38"/>
      <c r="AX33" s="35"/>
      <c r="AY33" s="39"/>
      <c r="AZ33" s="42"/>
      <c r="BA33" s="31"/>
      <c r="BB33" s="33"/>
      <c r="BC33" s="34"/>
      <c r="BD33" s="35"/>
      <c r="BE33" s="33"/>
      <c r="BF33" s="43"/>
      <c r="BI33" s="503">
        <v>43910</v>
      </c>
      <c r="BJ33" s="504" t="s">
        <v>631</v>
      </c>
    </row>
    <row r="34" spans="1:62" ht="21" customHeight="1">
      <c r="A34" s="28" t="s">
        <v>615</v>
      </c>
      <c r="B34" s="29">
        <v>43582</v>
      </c>
      <c r="C34" s="30">
        <f t="shared" si="1"/>
        <v>7</v>
      </c>
      <c r="D34" s="71">
        <f t="shared" si="0"/>
        <v>1</v>
      </c>
      <c r="E34" s="31"/>
      <c r="F34" s="37"/>
      <c r="G34" s="32"/>
      <c r="H34" s="45"/>
      <c r="I34" s="31"/>
      <c r="J34" s="45"/>
      <c r="K34" s="32"/>
      <c r="L34" s="33"/>
      <c r="M34" s="34"/>
      <c r="N34" s="35"/>
      <c r="O34" s="33"/>
      <c r="P34" s="36"/>
      <c r="Q34" s="46"/>
      <c r="R34" s="396"/>
      <c r="S34" s="392"/>
      <c r="T34" s="392"/>
      <c r="U34" s="231"/>
      <c r="V34" s="71"/>
      <c r="W34" s="71"/>
      <c r="X34" s="232"/>
      <c r="Y34" s="32"/>
      <c r="Z34" s="446"/>
      <c r="AA34" s="37"/>
      <c r="AB34" s="35"/>
      <c r="AC34" s="446"/>
      <c r="AD34" s="33"/>
      <c r="AE34" s="444"/>
      <c r="AF34" s="304"/>
      <c r="AG34" s="32"/>
      <c r="AH34" s="38"/>
      <c r="AI34" s="35"/>
      <c r="AJ34" s="39"/>
      <c r="AK34" s="38"/>
      <c r="AL34" s="693"/>
      <c r="AM34" s="38"/>
      <c r="AN34" s="446"/>
      <c r="AO34" s="40"/>
      <c r="AP34" s="446"/>
      <c r="AQ34" s="41"/>
      <c r="AR34" s="38"/>
      <c r="AS34" s="446"/>
      <c r="AT34" s="39"/>
      <c r="AU34" s="446"/>
      <c r="AV34" s="35"/>
      <c r="AW34" s="38"/>
      <c r="AX34" s="35"/>
      <c r="AY34" s="39"/>
      <c r="AZ34" s="42"/>
      <c r="BA34" s="31"/>
      <c r="BB34" s="33"/>
      <c r="BC34" s="34"/>
      <c r="BD34" s="35"/>
      <c r="BE34" s="33"/>
      <c r="BF34" s="43"/>
      <c r="BI34" s="503"/>
      <c r="BJ34" s="504"/>
    </row>
    <row r="35" spans="1:62" ht="21" customHeight="1">
      <c r="A35" s="28" t="s">
        <v>615</v>
      </c>
      <c r="B35" s="29">
        <v>43583</v>
      </c>
      <c r="C35" s="30">
        <f t="shared" si="1"/>
        <v>1</v>
      </c>
      <c r="D35" s="71">
        <f t="shared" si="0"/>
        <v>1</v>
      </c>
      <c r="E35" s="31"/>
      <c r="F35" s="37"/>
      <c r="G35" s="32"/>
      <c r="H35" s="45"/>
      <c r="I35" s="31"/>
      <c r="J35" s="45"/>
      <c r="K35" s="32"/>
      <c r="L35" s="33"/>
      <c r="M35" s="34"/>
      <c r="N35" s="35"/>
      <c r="O35" s="33"/>
      <c r="P35" s="36"/>
      <c r="Q35" s="46"/>
      <c r="R35" s="396"/>
      <c r="S35" s="392"/>
      <c r="T35" s="392"/>
      <c r="U35" s="231"/>
      <c r="V35" s="71"/>
      <c r="W35" s="71"/>
      <c r="X35" s="232"/>
      <c r="Y35" s="32"/>
      <c r="Z35" s="446"/>
      <c r="AA35" s="37"/>
      <c r="AB35" s="35"/>
      <c r="AC35" s="446"/>
      <c r="AD35" s="33"/>
      <c r="AE35" s="444"/>
      <c r="AF35" s="304"/>
      <c r="AG35" s="32"/>
      <c r="AH35" s="38"/>
      <c r="AI35" s="35"/>
      <c r="AJ35" s="39"/>
      <c r="AK35" s="38"/>
      <c r="AL35" s="693"/>
      <c r="AM35" s="38"/>
      <c r="AN35" s="446"/>
      <c r="AO35" s="40"/>
      <c r="AP35" s="446"/>
      <c r="AQ35" s="41"/>
      <c r="AR35" s="38"/>
      <c r="AS35" s="446"/>
      <c r="AT35" s="39"/>
      <c r="AU35" s="446"/>
      <c r="AV35" s="35"/>
      <c r="AW35" s="38"/>
      <c r="AX35" s="35"/>
      <c r="AY35" s="39"/>
      <c r="AZ35" s="42"/>
      <c r="BA35" s="31"/>
      <c r="BB35" s="33"/>
      <c r="BC35" s="34"/>
      <c r="BD35" s="35"/>
      <c r="BE35" s="33"/>
      <c r="BF35" s="43"/>
    </row>
    <row r="36" spans="1:62" ht="21" customHeight="1">
      <c r="A36" s="28" t="s">
        <v>615</v>
      </c>
      <c r="B36" s="29">
        <v>43584</v>
      </c>
      <c r="C36" s="30">
        <f t="shared" si="1"/>
        <v>2</v>
      </c>
      <c r="D36" s="71">
        <f t="shared" si="0"/>
        <v>1</v>
      </c>
      <c r="E36" s="31"/>
      <c r="F36" s="37"/>
      <c r="G36" s="32"/>
      <c r="H36" s="45"/>
      <c r="I36" s="31"/>
      <c r="J36" s="45"/>
      <c r="K36" s="32"/>
      <c r="L36" s="33"/>
      <c r="M36" s="34"/>
      <c r="N36" s="35"/>
      <c r="O36" s="33"/>
      <c r="P36" s="36"/>
      <c r="Q36" s="46"/>
      <c r="R36" s="396"/>
      <c r="S36" s="392"/>
      <c r="T36" s="392"/>
      <c r="U36" s="231"/>
      <c r="V36" s="71"/>
      <c r="W36" s="71"/>
      <c r="X36" s="232"/>
      <c r="Y36" s="32"/>
      <c r="Z36" s="446"/>
      <c r="AA36" s="37"/>
      <c r="AB36" s="35"/>
      <c r="AC36" s="446"/>
      <c r="AD36" s="33"/>
      <c r="AE36" s="444"/>
      <c r="AF36" s="304"/>
      <c r="AG36" s="32"/>
      <c r="AH36" s="38"/>
      <c r="AI36" s="35"/>
      <c r="AJ36" s="39"/>
      <c r="AK36" s="38"/>
      <c r="AL36" s="693"/>
      <c r="AM36" s="38"/>
      <c r="AN36" s="446"/>
      <c r="AO36" s="40"/>
      <c r="AP36" s="446"/>
      <c r="AQ36" s="41"/>
      <c r="AR36" s="38"/>
      <c r="AS36" s="446"/>
      <c r="AT36" s="39"/>
      <c r="AU36" s="446"/>
      <c r="AV36" s="35"/>
      <c r="AW36" s="38"/>
      <c r="AX36" s="35"/>
      <c r="AY36" s="39"/>
      <c r="AZ36" s="42"/>
      <c r="BA36" s="31"/>
      <c r="BB36" s="33"/>
      <c r="BC36" s="34"/>
      <c r="BD36" s="35"/>
      <c r="BE36" s="33"/>
      <c r="BF36" s="43"/>
    </row>
    <row r="37" spans="1:62" ht="21" customHeight="1">
      <c r="A37" s="28" t="s">
        <v>615</v>
      </c>
      <c r="B37" s="29">
        <v>43585</v>
      </c>
      <c r="C37" s="30">
        <f t="shared" si="1"/>
        <v>3</v>
      </c>
      <c r="D37" s="71">
        <f t="shared" si="0"/>
        <v>1</v>
      </c>
      <c r="E37" s="31"/>
      <c r="F37" s="37"/>
      <c r="G37" s="32"/>
      <c r="H37" s="45"/>
      <c r="I37" s="31"/>
      <c r="J37" s="45"/>
      <c r="K37" s="32"/>
      <c r="L37" s="33"/>
      <c r="M37" s="34"/>
      <c r="N37" s="35"/>
      <c r="O37" s="33"/>
      <c r="P37" s="36"/>
      <c r="Q37" s="46"/>
      <c r="R37" s="396"/>
      <c r="S37" s="392"/>
      <c r="T37" s="392"/>
      <c r="U37" s="231"/>
      <c r="V37" s="71"/>
      <c r="W37" s="71"/>
      <c r="X37" s="232"/>
      <c r="Y37" s="32"/>
      <c r="Z37" s="446"/>
      <c r="AA37" s="37"/>
      <c r="AB37" s="35"/>
      <c r="AC37" s="446"/>
      <c r="AD37" s="33"/>
      <c r="AE37" s="444"/>
      <c r="AF37" s="304"/>
      <c r="AG37" s="32"/>
      <c r="AH37" s="38"/>
      <c r="AI37" s="35"/>
      <c r="AJ37" s="39"/>
      <c r="AK37" s="38"/>
      <c r="AL37" s="693"/>
      <c r="AM37" s="38"/>
      <c r="AN37" s="446"/>
      <c r="AO37" s="40"/>
      <c r="AP37" s="446"/>
      <c r="AQ37" s="41"/>
      <c r="AR37" s="38"/>
      <c r="AS37" s="446"/>
      <c r="AT37" s="39"/>
      <c r="AU37" s="446"/>
      <c r="AV37" s="35"/>
      <c r="AW37" s="38"/>
      <c r="AX37" s="35"/>
      <c r="AY37" s="39"/>
      <c r="AZ37" s="42"/>
      <c r="BA37" s="31"/>
      <c r="BB37" s="33"/>
      <c r="BC37" s="34"/>
      <c r="BD37" s="35"/>
      <c r="BE37" s="33"/>
      <c r="BF37" s="43"/>
    </row>
    <row r="38" spans="1:62" ht="21" customHeight="1">
      <c r="A38" s="28" t="s">
        <v>686</v>
      </c>
      <c r="B38" s="29">
        <v>43586</v>
      </c>
      <c r="C38" s="30">
        <f t="shared" si="1"/>
        <v>4</v>
      </c>
      <c r="D38" s="71">
        <f t="shared" si="0"/>
        <v>1</v>
      </c>
      <c r="E38" s="31"/>
      <c r="F38" s="37"/>
      <c r="G38" s="32"/>
      <c r="H38" s="45"/>
      <c r="I38" s="31"/>
      <c r="J38" s="45"/>
      <c r="K38" s="32"/>
      <c r="L38" s="33"/>
      <c r="M38" s="34"/>
      <c r="N38" s="35"/>
      <c r="O38" s="33"/>
      <c r="P38" s="36"/>
      <c r="Q38" s="46"/>
      <c r="R38" s="396"/>
      <c r="S38" s="392"/>
      <c r="T38" s="392"/>
      <c r="U38" s="231"/>
      <c r="V38" s="71"/>
      <c r="W38" s="71"/>
      <c r="X38" s="232"/>
      <c r="Y38" s="32"/>
      <c r="Z38" s="446"/>
      <c r="AA38" s="37"/>
      <c r="AB38" s="35"/>
      <c r="AC38" s="446"/>
      <c r="AD38" s="33"/>
      <c r="AE38" s="444"/>
      <c r="AF38" s="304"/>
      <c r="AG38" s="32"/>
      <c r="AH38" s="38"/>
      <c r="AI38" s="35"/>
      <c r="AJ38" s="39"/>
      <c r="AK38" s="38"/>
      <c r="AL38" s="693"/>
      <c r="AM38" s="38"/>
      <c r="AN38" s="446"/>
      <c r="AO38" s="40"/>
      <c r="AP38" s="446"/>
      <c r="AQ38" s="41"/>
      <c r="AR38" s="38"/>
      <c r="AS38" s="446"/>
      <c r="AT38" s="39"/>
      <c r="AU38" s="446"/>
      <c r="AV38" s="35"/>
      <c r="AW38" s="38"/>
      <c r="AX38" s="35"/>
      <c r="AY38" s="39"/>
      <c r="AZ38" s="42"/>
      <c r="BA38" s="31"/>
      <c r="BB38" s="33"/>
      <c r="BC38" s="34"/>
      <c r="BD38" s="35"/>
      <c r="BE38" s="33"/>
      <c r="BF38" s="43"/>
    </row>
    <row r="39" spans="1:62" ht="21" customHeight="1">
      <c r="A39" s="28" t="s">
        <v>685</v>
      </c>
      <c r="B39" s="29">
        <v>43587</v>
      </c>
      <c r="C39" s="30">
        <f t="shared" si="1"/>
        <v>5</v>
      </c>
      <c r="D39" s="71">
        <f t="shared" si="0"/>
        <v>1</v>
      </c>
      <c r="E39" s="31"/>
      <c r="F39" s="37"/>
      <c r="G39" s="32"/>
      <c r="H39" s="45"/>
      <c r="I39" s="31"/>
      <c r="J39" s="45"/>
      <c r="K39" s="32"/>
      <c r="L39" s="33"/>
      <c r="M39" s="34"/>
      <c r="N39" s="35"/>
      <c r="O39" s="33"/>
      <c r="P39" s="36"/>
      <c r="Q39" s="46"/>
      <c r="R39" s="396"/>
      <c r="S39" s="392"/>
      <c r="T39" s="392"/>
      <c r="U39" s="231"/>
      <c r="V39" s="71"/>
      <c r="W39" s="71"/>
      <c r="X39" s="232"/>
      <c r="Y39" s="32"/>
      <c r="Z39" s="446"/>
      <c r="AA39" s="37"/>
      <c r="AB39" s="35"/>
      <c r="AC39" s="446"/>
      <c r="AD39" s="33"/>
      <c r="AE39" s="444"/>
      <c r="AF39" s="304"/>
      <c r="AG39" s="32"/>
      <c r="AH39" s="38"/>
      <c r="AI39" s="35"/>
      <c r="AJ39" s="39"/>
      <c r="AK39" s="38"/>
      <c r="AL39" s="693"/>
      <c r="AM39" s="38"/>
      <c r="AN39" s="446"/>
      <c r="AO39" s="40"/>
      <c r="AP39" s="446"/>
      <c r="AQ39" s="41"/>
      <c r="AR39" s="38"/>
      <c r="AS39" s="446"/>
      <c r="AT39" s="39"/>
      <c r="AU39" s="446"/>
      <c r="AV39" s="35"/>
      <c r="AW39" s="38"/>
      <c r="AX39" s="35"/>
      <c r="AY39" s="39"/>
      <c r="AZ39" s="42"/>
      <c r="BA39" s="31"/>
      <c r="BB39" s="33"/>
      <c r="BC39" s="34"/>
      <c r="BD39" s="35"/>
      <c r="BE39" s="33"/>
      <c r="BF39" s="43"/>
    </row>
    <row r="40" spans="1:62" ht="21" customHeight="1">
      <c r="A40" s="28" t="s">
        <v>685</v>
      </c>
      <c r="B40" s="29">
        <v>43588</v>
      </c>
      <c r="C40" s="30">
        <f t="shared" si="1"/>
        <v>6</v>
      </c>
      <c r="D40" s="71">
        <f t="shared" si="0"/>
        <v>1</v>
      </c>
      <c r="E40" s="31"/>
      <c r="F40" s="37"/>
      <c r="G40" s="32"/>
      <c r="H40" s="45"/>
      <c r="I40" s="31"/>
      <c r="J40" s="45"/>
      <c r="K40" s="32"/>
      <c r="L40" s="33"/>
      <c r="M40" s="34"/>
      <c r="N40" s="35"/>
      <c r="O40" s="33"/>
      <c r="P40" s="36"/>
      <c r="Q40" s="46"/>
      <c r="R40" s="396"/>
      <c r="S40" s="392"/>
      <c r="T40" s="392"/>
      <c r="U40" s="231"/>
      <c r="V40" s="71"/>
      <c r="W40" s="71"/>
      <c r="X40" s="232"/>
      <c r="Y40" s="32"/>
      <c r="Z40" s="446"/>
      <c r="AA40" s="37"/>
      <c r="AB40" s="35"/>
      <c r="AC40" s="446"/>
      <c r="AD40" s="33"/>
      <c r="AE40" s="444"/>
      <c r="AF40" s="304"/>
      <c r="AG40" s="32"/>
      <c r="AH40" s="38"/>
      <c r="AI40" s="35"/>
      <c r="AJ40" s="39"/>
      <c r="AK40" s="38"/>
      <c r="AL40" s="693"/>
      <c r="AM40" s="38"/>
      <c r="AN40" s="446"/>
      <c r="AO40" s="40"/>
      <c r="AP40" s="446"/>
      <c r="AQ40" s="41"/>
      <c r="AR40" s="38"/>
      <c r="AS40" s="446"/>
      <c r="AT40" s="39"/>
      <c r="AU40" s="446"/>
      <c r="AV40" s="35"/>
      <c r="AW40" s="38"/>
      <c r="AX40" s="35"/>
      <c r="AY40" s="39"/>
      <c r="AZ40" s="42"/>
      <c r="BA40" s="31"/>
      <c r="BB40" s="33"/>
      <c r="BC40" s="34"/>
      <c r="BD40" s="35"/>
      <c r="BE40" s="33"/>
      <c r="BF40" s="43"/>
    </row>
    <row r="41" spans="1:62" ht="21" customHeight="1">
      <c r="A41" s="28" t="s">
        <v>685</v>
      </c>
      <c r="B41" s="29">
        <v>43589</v>
      </c>
      <c r="C41" s="30">
        <f t="shared" si="1"/>
        <v>7</v>
      </c>
      <c r="D41" s="71">
        <f t="shared" si="0"/>
        <v>1</v>
      </c>
      <c r="E41" s="31"/>
      <c r="F41" s="37"/>
      <c r="G41" s="32"/>
      <c r="H41" s="45"/>
      <c r="I41" s="31"/>
      <c r="J41" s="45"/>
      <c r="K41" s="32"/>
      <c r="L41" s="33"/>
      <c r="M41" s="34"/>
      <c r="N41" s="35"/>
      <c r="O41" s="33"/>
      <c r="P41" s="36"/>
      <c r="Q41" s="46"/>
      <c r="R41" s="396"/>
      <c r="S41" s="392"/>
      <c r="T41" s="392"/>
      <c r="U41" s="231"/>
      <c r="V41" s="71"/>
      <c r="W41" s="71"/>
      <c r="X41" s="232"/>
      <c r="Y41" s="32"/>
      <c r="Z41" s="446"/>
      <c r="AA41" s="37"/>
      <c r="AB41" s="35"/>
      <c r="AC41" s="446"/>
      <c r="AD41" s="33"/>
      <c r="AE41" s="444"/>
      <c r="AF41" s="304"/>
      <c r="AG41" s="32"/>
      <c r="AH41" s="38"/>
      <c r="AI41" s="35"/>
      <c r="AJ41" s="39"/>
      <c r="AK41" s="38"/>
      <c r="AL41" s="693"/>
      <c r="AM41" s="38"/>
      <c r="AN41" s="446"/>
      <c r="AO41" s="40"/>
      <c r="AP41" s="446"/>
      <c r="AQ41" s="41"/>
      <c r="AR41" s="38"/>
      <c r="AS41" s="446"/>
      <c r="AT41" s="39"/>
      <c r="AU41" s="446"/>
      <c r="AV41" s="35"/>
      <c r="AW41" s="38"/>
      <c r="AX41" s="35"/>
      <c r="AY41" s="39"/>
      <c r="AZ41" s="42"/>
      <c r="BA41" s="31"/>
      <c r="BB41" s="33"/>
      <c r="BC41" s="34"/>
      <c r="BD41" s="35"/>
      <c r="BE41" s="33"/>
      <c r="BF41" s="43"/>
    </row>
    <row r="42" spans="1:62" ht="21" customHeight="1">
      <c r="A42" s="28" t="s">
        <v>685</v>
      </c>
      <c r="B42" s="29">
        <v>43590</v>
      </c>
      <c r="C42" s="30">
        <f t="shared" si="1"/>
        <v>1</v>
      </c>
      <c r="D42" s="71">
        <f t="shared" si="0"/>
        <v>1</v>
      </c>
      <c r="E42" s="31"/>
      <c r="F42" s="37"/>
      <c r="G42" s="32"/>
      <c r="H42" s="45"/>
      <c r="I42" s="31"/>
      <c r="J42" s="45"/>
      <c r="K42" s="32"/>
      <c r="L42" s="33"/>
      <c r="M42" s="34"/>
      <c r="N42" s="35"/>
      <c r="O42" s="33"/>
      <c r="P42" s="36"/>
      <c r="Q42" s="46"/>
      <c r="R42" s="396"/>
      <c r="S42" s="392"/>
      <c r="T42" s="392"/>
      <c r="U42" s="231"/>
      <c r="V42" s="71"/>
      <c r="W42" s="71"/>
      <c r="X42" s="232"/>
      <c r="Y42" s="32"/>
      <c r="Z42" s="446"/>
      <c r="AA42" s="37"/>
      <c r="AB42" s="35"/>
      <c r="AC42" s="446"/>
      <c r="AD42" s="33"/>
      <c r="AE42" s="444"/>
      <c r="AF42" s="304"/>
      <c r="AG42" s="32"/>
      <c r="AH42" s="38"/>
      <c r="AI42" s="35"/>
      <c r="AJ42" s="39"/>
      <c r="AK42" s="38"/>
      <c r="AL42" s="693"/>
      <c r="AM42" s="38"/>
      <c r="AN42" s="446"/>
      <c r="AO42" s="40"/>
      <c r="AP42" s="446"/>
      <c r="AQ42" s="41"/>
      <c r="AR42" s="38"/>
      <c r="AS42" s="446"/>
      <c r="AT42" s="39"/>
      <c r="AU42" s="446"/>
      <c r="AV42" s="35"/>
      <c r="AW42" s="38"/>
      <c r="AX42" s="35"/>
      <c r="AY42" s="39"/>
      <c r="AZ42" s="42"/>
      <c r="BA42" s="31"/>
      <c r="BB42" s="33"/>
      <c r="BC42" s="34"/>
      <c r="BD42" s="35"/>
      <c r="BE42" s="33"/>
      <c r="BF42" s="43"/>
    </row>
    <row r="43" spans="1:62" ht="21" customHeight="1">
      <c r="A43" s="28" t="s">
        <v>685</v>
      </c>
      <c r="B43" s="29">
        <v>43591</v>
      </c>
      <c r="C43" s="30">
        <f t="shared" si="1"/>
        <v>2</v>
      </c>
      <c r="D43" s="71" t="str">
        <f t="shared" si="0"/>
        <v/>
      </c>
      <c r="E43" s="31"/>
      <c r="F43" s="37"/>
      <c r="G43" s="32"/>
      <c r="H43" s="45"/>
      <c r="I43" s="31">
        <v>1</v>
      </c>
      <c r="J43" s="45"/>
      <c r="K43" s="32"/>
      <c r="L43" s="33"/>
      <c r="M43" s="34"/>
      <c r="N43" s="35"/>
      <c r="O43" s="33"/>
      <c r="P43" s="36"/>
      <c r="Q43" s="46"/>
      <c r="R43" s="396"/>
      <c r="S43" s="392"/>
      <c r="T43" s="392"/>
      <c r="U43" s="231"/>
      <c r="V43" s="71"/>
      <c r="W43" s="71"/>
      <c r="X43" s="232"/>
      <c r="Y43" s="32"/>
      <c r="Z43" s="446"/>
      <c r="AA43" s="37"/>
      <c r="AB43" s="35"/>
      <c r="AC43" s="446"/>
      <c r="AD43" s="33"/>
      <c r="AE43" s="444"/>
      <c r="AF43" s="304"/>
      <c r="AG43" s="32"/>
      <c r="AH43" s="38"/>
      <c r="AI43" s="35"/>
      <c r="AJ43" s="39"/>
      <c r="AK43" s="38"/>
      <c r="AL43" s="693"/>
      <c r="AM43" s="38"/>
      <c r="AN43" s="446"/>
      <c r="AO43" s="40"/>
      <c r="AP43" s="446"/>
      <c r="AQ43" s="41"/>
      <c r="AR43" s="38"/>
      <c r="AS43" s="446"/>
      <c r="AT43" s="39"/>
      <c r="AU43" s="446"/>
      <c r="AV43" s="35"/>
      <c r="AW43" s="38"/>
      <c r="AX43" s="35"/>
      <c r="AY43" s="39"/>
      <c r="AZ43" s="42"/>
      <c r="BA43" s="31"/>
      <c r="BB43" s="33"/>
      <c r="BC43" s="34"/>
      <c r="BD43" s="35"/>
      <c r="BE43" s="33"/>
      <c r="BF43" s="43"/>
    </row>
    <row r="44" spans="1:62" ht="21" customHeight="1">
      <c r="A44" s="28" t="s">
        <v>685</v>
      </c>
      <c r="B44" s="29">
        <v>43592</v>
      </c>
      <c r="C44" s="30">
        <f t="shared" si="1"/>
        <v>3</v>
      </c>
      <c r="D44" s="71" t="str">
        <f t="shared" si="0"/>
        <v/>
      </c>
      <c r="E44" s="31"/>
      <c r="F44" s="37"/>
      <c r="G44" s="32"/>
      <c r="H44" s="45"/>
      <c r="I44" s="31">
        <v>1</v>
      </c>
      <c r="J44" s="45"/>
      <c r="K44" s="32"/>
      <c r="L44" s="33"/>
      <c r="M44" s="34"/>
      <c r="N44" s="35"/>
      <c r="O44" s="33"/>
      <c r="P44" s="36"/>
      <c r="Q44" s="46"/>
      <c r="R44" s="396"/>
      <c r="S44" s="392"/>
      <c r="T44" s="392"/>
      <c r="U44" s="231"/>
      <c r="V44" s="71"/>
      <c r="W44" s="71"/>
      <c r="X44" s="232"/>
      <c r="Y44" s="32"/>
      <c r="Z44" s="446"/>
      <c r="AA44" s="37"/>
      <c r="AB44" s="35"/>
      <c r="AC44" s="446"/>
      <c r="AD44" s="33"/>
      <c r="AE44" s="444"/>
      <c r="AF44" s="304"/>
      <c r="AG44" s="32"/>
      <c r="AH44" s="38"/>
      <c r="AI44" s="35"/>
      <c r="AJ44" s="39"/>
      <c r="AK44" s="38"/>
      <c r="AL44" s="693"/>
      <c r="AM44" s="38"/>
      <c r="AN44" s="446"/>
      <c r="AO44" s="40"/>
      <c r="AP44" s="446"/>
      <c r="AQ44" s="41"/>
      <c r="AR44" s="38"/>
      <c r="AS44" s="446"/>
      <c r="AT44" s="39"/>
      <c r="AU44" s="446"/>
      <c r="AV44" s="35"/>
      <c r="AW44" s="38"/>
      <c r="AX44" s="35"/>
      <c r="AY44" s="39"/>
      <c r="AZ44" s="42"/>
      <c r="BA44" s="31"/>
      <c r="BB44" s="33"/>
      <c r="BC44" s="34"/>
      <c r="BD44" s="35"/>
      <c r="BE44" s="33"/>
      <c r="BF44" s="43"/>
    </row>
    <row r="45" spans="1:62" ht="21" customHeight="1">
      <c r="A45" s="28" t="s">
        <v>685</v>
      </c>
      <c r="B45" s="29">
        <v>43593</v>
      </c>
      <c r="C45" s="30">
        <f t="shared" si="1"/>
        <v>4</v>
      </c>
      <c r="D45" s="71" t="str">
        <f t="shared" si="0"/>
        <v/>
      </c>
      <c r="E45" s="31"/>
      <c r="F45" s="37"/>
      <c r="G45" s="32"/>
      <c r="H45" s="45"/>
      <c r="I45" s="31">
        <v>1</v>
      </c>
      <c r="J45" s="45"/>
      <c r="K45" s="32"/>
      <c r="L45" s="33"/>
      <c r="M45" s="34"/>
      <c r="N45" s="35"/>
      <c r="O45" s="33"/>
      <c r="P45" s="36"/>
      <c r="Q45" s="46"/>
      <c r="R45" s="396"/>
      <c r="S45" s="392"/>
      <c r="T45" s="392"/>
      <c r="U45" s="231"/>
      <c r="V45" s="71"/>
      <c r="W45" s="71"/>
      <c r="X45" s="232"/>
      <c r="Y45" s="32"/>
      <c r="Z45" s="446"/>
      <c r="AA45" s="37"/>
      <c r="AB45" s="35"/>
      <c r="AC45" s="446"/>
      <c r="AD45" s="33"/>
      <c r="AE45" s="444"/>
      <c r="AF45" s="304"/>
      <c r="AG45" s="32"/>
      <c r="AH45" s="38"/>
      <c r="AI45" s="35"/>
      <c r="AJ45" s="39"/>
      <c r="AK45" s="38"/>
      <c r="AL45" s="693"/>
      <c r="AM45" s="38"/>
      <c r="AN45" s="446"/>
      <c r="AO45" s="40"/>
      <c r="AP45" s="446"/>
      <c r="AQ45" s="41"/>
      <c r="AR45" s="38"/>
      <c r="AS45" s="446"/>
      <c r="AT45" s="39"/>
      <c r="AU45" s="446"/>
      <c r="AV45" s="35"/>
      <c r="AW45" s="38"/>
      <c r="AX45" s="35"/>
      <c r="AY45" s="39"/>
      <c r="AZ45" s="42"/>
      <c r="BA45" s="31"/>
      <c r="BB45" s="33"/>
      <c r="BC45" s="34"/>
      <c r="BD45" s="35"/>
      <c r="BE45" s="33"/>
      <c r="BF45" s="43"/>
    </row>
    <row r="46" spans="1:62" ht="21" customHeight="1">
      <c r="A46" s="28" t="s">
        <v>685</v>
      </c>
      <c r="B46" s="29">
        <v>43594</v>
      </c>
      <c r="C46" s="30">
        <f t="shared" si="1"/>
        <v>5</v>
      </c>
      <c r="D46" s="71" t="str">
        <f t="shared" si="0"/>
        <v/>
      </c>
      <c r="E46" s="31"/>
      <c r="F46" s="37"/>
      <c r="G46" s="32"/>
      <c r="H46" s="45"/>
      <c r="I46" s="31">
        <v>1</v>
      </c>
      <c r="J46" s="45"/>
      <c r="K46" s="32"/>
      <c r="L46" s="33"/>
      <c r="M46" s="34"/>
      <c r="N46" s="35"/>
      <c r="O46" s="33"/>
      <c r="P46" s="36"/>
      <c r="Q46" s="46"/>
      <c r="R46" s="396"/>
      <c r="S46" s="392"/>
      <c r="T46" s="392"/>
      <c r="U46" s="231"/>
      <c r="V46" s="71"/>
      <c r="W46" s="71"/>
      <c r="X46" s="232"/>
      <c r="Y46" s="32"/>
      <c r="Z46" s="446"/>
      <c r="AA46" s="37"/>
      <c r="AB46" s="35"/>
      <c r="AC46" s="446"/>
      <c r="AD46" s="33"/>
      <c r="AE46" s="444"/>
      <c r="AF46" s="304"/>
      <c r="AG46" s="32"/>
      <c r="AH46" s="38"/>
      <c r="AI46" s="35"/>
      <c r="AJ46" s="39"/>
      <c r="AK46" s="38"/>
      <c r="AL46" s="693"/>
      <c r="AM46" s="38"/>
      <c r="AN46" s="446"/>
      <c r="AO46" s="40"/>
      <c r="AP46" s="446"/>
      <c r="AQ46" s="41"/>
      <c r="AR46" s="38"/>
      <c r="AS46" s="446"/>
      <c r="AT46" s="39"/>
      <c r="AU46" s="446"/>
      <c r="AV46" s="35"/>
      <c r="AW46" s="38"/>
      <c r="AX46" s="35"/>
      <c r="AY46" s="39"/>
      <c r="AZ46" s="42"/>
      <c r="BA46" s="31"/>
      <c r="BB46" s="33"/>
      <c r="BC46" s="34"/>
      <c r="BD46" s="35"/>
      <c r="BE46" s="33"/>
      <c r="BF46" s="43"/>
    </row>
    <row r="47" spans="1:62" ht="21" customHeight="1">
      <c r="A47" s="28" t="s">
        <v>685</v>
      </c>
      <c r="B47" s="29">
        <v>43595</v>
      </c>
      <c r="C47" s="30">
        <f t="shared" si="1"/>
        <v>6</v>
      </c>
      <c r="D47" s="71" t="str">
        <f t="shared" si="0"/>
        <v/>
      </c>
      <c r="E47" s="31"/>
      <c r="F47" s="37"/>
      <c r="G47" s="32"/>
      <c r="H47" s="45"/>
      <c r="I47" s="31">
        <v>1</v>
      </c>
      <c r="J47" s="45"/>
      <c r="K47" s="32"/>
      <c r="L47" s="33"/>
      <c r="M47" s="34"/>
      <c r="N47" s="35"/>
      <c r="O47" s="33"/>
      <c r="P47" s="36"/>
      <c r="Q47" s="46"/>
      <c r="R47" s="396"/>
      <c r="S47" s="392"/>
      <c r="T47" s="392"/>
      <c r="U47" s="231"/>
      <c r="V47" s="71"/>
      <c r="W47" s="71"/>
      <c r="X47" s="232"/>
      <c r="Y47" s="32"/>
      <c r="Z47" s="446"/>
      <c r="AA47" s="37"/>
      <c r="AB47" s="35"/>
      <c r="AC47" s="446"/>
      <c r="AD47" s="33"/>
      <c r="AE47" s="444"/>
      <c r="AF47" s="304"/>
      <c r="AG47" s="32"/>
      <c r="AH47" s="38"/>
      <c r="AI47" s="35"/>
      <c r="AJ47" s="39"/>
      <c r="AK47" s="38"/>
      <c r="AL47" s="693"/>
      <c r="AM47" s="38"/>
      <c r="AN47" s="446"/>
      <c r="AO47" s="40"/>
      <c r="AP47" s="446"/>
      <c r="AQ47" s="41"/>
      <c r="AR47" s="38"/>
      <c r="AS47" s="446"/>
      <c r="AT47" s="39"/>
      <c r="AU47" s="446"/>
      <c r="AV47" s="35"/>
      <c r="AW47" s="38"/>
      <c r="AX47" s="35"/>
      <c r="AY47" s="39"/>
      <c r="AZ47" s="42"/>
      <c r="BA47" s="31"/>
      <c r="BB47" s="33"/>
      <c r="BC47" s="34"/>
      <c r="BD47" s="35"/>
      <c r="BE47" s="33"/>
      <c r="BF47" s="43"/>
    </row>
    <row r="48" spans="1:62" ht="21" customHeight="1">
      <c r="A48" s="28" t="s">
        <v>685</v>
      </c>
      <c r="B48" s="29">
        <v>43596</v>
      </c>
      <c r="C48" s="30">
        <f t="shared" si="1"/>
        <v>7</v>
      </c>
      <c r="D48" s="71">
        <f t="shared" si="0"/>
        <v>1</v>
      </c>
      <c r="E48" s="31"/>
      <c r="F48" s="37"/>
      <c r="G48" s="32"/>
      <c r="H48" s="45"/>
      <c r="I48" s="31"/>
      <c r="J48" s="45"/>
      <c r="K48" s="32"/>
      <c r="L48" s="33"/>
      <c r="M48" s="34"/>
      <c r="N48" s="35"/>
      <c r="O48" s="33"/>
      <c r="P48" s="36"/>
      <c r="Q48" s="46"/>
      <c r="R48" s="396"/>
      <c r="S48" s="392"/>
      <c r="T48" s="392"/>
      <c r="U48" s="231"/>
      <c r="V48" s="71"/>
      <c r="W48" s="71"/>
      <c r="X48" s="232"/>
      <c r="Y48" s="32"/>
      <c r="Z48" s="446"/>
      <c r="AA48" s="37"/>
      <c r="AB48" s="35"/>
      <c r="AC48" s="446"/>
      <c r="AD48" s="33"/>
      <c r="AE48" s="444"/>
      <c r="AF48" s="304"/>
      <c r="AG48" s="32"/>
      <c r="AH48" s="38"/>
      <c r="AI48" s="35"/>
      <c r="AJ48" s="39"/>
      <c r="AK48" s="38"/>
      <c r="AL48" s="693"/>
      <c r="AM48" s="38"/>
      <c r="AN48" s="446"/>
      <c r="AO48" s="40"/>
      <c r="AP48" s="446"/>
      <c r="AQ48" s="41"/>
      <c r="AR48" s="38"/>
      <c r="AS48" s="446"/>
      <c r="AT48" s="39"/>
      <c r="AU48" s="446"/>
      <c r="AV48" s="35"/>
      <c r="AW48" s="38"/>
      <c r="AX48" s="35"/>
      <c r="AY48" s="39"/>
      <c r="AZ48" s="42"/>
      <c r="BA48" s="31"/>
      <c r="BB48" s="33"/>
      <c r="BC48" s="34"/>
      <c r="BD48" s="35"/>
      <c r="BE48" s="33"/>
      <c r="BF48" s="43"/>
    </row>
    <row r="49" spans="1:58" ht="21" customHeight="1">
      <c r="A49" s="28" t="s">
        <v>685</v>
      </c>
      <c r="B49" s="29">
        <v>43597</v>
      </c>
      <c r="C49" s="30">
        <f t="shared" si="1"/>
        <v>1</v>
      </c>
      <c r="D49" s="71">
        <f t="shared" si="0"/>
        <v>1</v>
      </c>
      <c r="E49" s="31"/>
      <c r="F49" s="37"/>
      <c r="G49" s="32"/>
      <c r="H49" s="45"/>
      <c r="I49" s="31"/>
      <c r="J49" s="45"/>
      <c r="K49" s="32"/>
      <c r="L49" s="33"/>
      <c r="M49" s="34"/>
      <c r="N49" s="35"/>
      <c r="O49" s="33"/>
      <c r="P49" s="36"/>
      <c r="Q49" s="46"/>
      <c r="R49" s="396"/>
      <c r="S49" s="392"/>
      <c r="T49" s="392"/>
      <c r="U49" s="231"/>
      <c r="V49" s="71"/>
      <c r="W49" s="71"/>
      <c r="X49" s="232"/>
      <c r="Y49" s="32"/>
      <c r="Z49" s="446"/>
      <c r="AA49" s="37"/>
      <c r="AB49" s="35"/>
      <c r="AC49" s="446"/>
      <c r="AD49" s="33"/>
      <c r="AE49" s="444"/>
      <c r="AF49" s="304"/>
      <c r="AG49" s="32"/>
      <c r="AH49" s="38"/>
      <c r="AI49" s="35"/>
      <c r="AJ49" s="39"/>
      <c r="AK49" s="38"/>
      <c r="AL49" s="693"/>
      <c r="AM49" s="38"/>
      <c r="AN49" s="446"/>
      <c r="AO49" s="40"/>
      <c r="AP49" s="446"/>
      <c r="AQ49" s="41"/>
      <c r="AR49" s="38"/>
      <c r="AS49" s="446"/>
      <c r="AT49" s="39"/>
      <c r="AU49" s="446"/>
      <c r="AV49" s="35"/>
      <c r="AW49" s="38"/>
      <c r="AX49" s="35"/>
      <c r="AY49" s="39"/>
      <c r="AZ49" s="42"/>
      <c r="BA49" s="31"/>
      <c r="BB49" s="33"/>
      <c r="BC49" s="34"/>
      <c r="BD49" s="35"/>
      <c r="BE49" s="33"/>
      <c r="BF49" s="43"/>
    </row>
    <row r="50" spans="1:58" ht="21" customHeight="1">
      <c r="A50" s="28" t="s">
        <v>685</v>
      </c>
      <c r="B50" s="29">
        <v>43598</v>
      </c>
      <c r="C50" s="30">
        <f t="shared" si="1"/>
        <v>2</v>
      </c>
      <c r="D50" s="71" t="str">
        <f t="shared" si="0"/>
        <v/>
      </c>
      <c r="E50" s="31"/>
      <c r="F50" s="37"/>
      <c r="G50" s="32"/>
      <c r="H50" s="45"/>
      <c r="I50" s="31">
        <v>1</v>
      </c>
      <c r="J50" s="45"/>
      <c r="K50" s="32"/>
      <c r="L50" s="33"/>
      <c r="M50" s="34"/>
      <c r="N50" s="35"/>
      <c r="O50" s="33"/>
      <c r="P50" s="36"/>
      <c r="Q50" s="46"/>
      <c r="R50" s="396"/>
      <c r="S50" s="392"/>
      <c r="T50" s="392"/>
      <c r="U50" s="231"/>
      <c r="V50" s="71"/>
      <c r="W50" s="71"/>
      <c r="X50" s="232"/>
      <c r="Y50" s="32"/>
      <c r="Z50" s="446"/>
      <c r="AA50" s="37"/>
      <c r="AB50" s="35"/>
      <c r="AC50" s="446"/>
      <c r="AD50" s="33"/>
      <c r="AE50" s="444"/>
      <c r="AF50" s="304"/>
      <c r="AG50" s="32"/>
      <c r="AH50" s="38"/>
      <c r="AI50" s="35"/>
      <c r="AJ50" s="39"/>
      <c r="AK50" s="38"/>
      <c r="AL50" s="693"/>
      <c r="AM50" s="38"/>
      <c r="AN50" s="446"/>
      <c r="AO50" s="40"/>
      <c r="AP50" s="446"/>
      <c r="AQ50" s="41"/>
      <c r="AR50" s="38"/>
      <c r="AS50" s="446"/>
      <c r="AT50" s="39"/>
      <c r="AU50" s="446"/>
      <c r="AV50" s="35"/>
      <c r="AW50" s="38"/>
      <c r="AX50" s="35"/>
      <c r="AY50" s="39"/>
      <c r="AZ50" s="42"/>
      <c r="BA50" s="31"/>
      <c r="BB50" s="33"/>
      <c r="BC50" s="34"/>
      <c r="BD50" s="35"/>
      <c r="BE50" s="33"/>
      <c r="BF50" s="43"/>
    </row>
    <row r="51" spans="1:58" ht="21" customHeight="1">
      <c r="A51" s="28" t="s">
        <v>685</v>
      </c>
      <c r="B51" s="29">
        <v>43599</v>
      </c>
      <c r="C51" s="30">
        <f t="shared" si="1"/>
        <v>3</v>
      </c>
      <c r="D51" s="71" t="str">
        <f t="shared" si="0"/>
        <v/>
      </c>
      <c r="E51" s="31"/>
      <c r="F51" s="37"/>
      <c r="G51" s="32"/>
      <c r="H51" s="45"/>
      <c r="I51" s="31"/>
      <c r="J51" s="45"/>
      <c r="K51" s="32"/>
      <c r="L51" s="33"/>
      <c r="M51" s="34"/>
      <c r="N51" s="35"/>
      <c r="O51" s="33"/>
      <c r="P51" s="36"/>
      <c r="Q51" s="46"/>
      <c r="R51" s="396"/>
      <c r="S51" s="392"/>
      <c r="T51" s="392"/>
      <c r="U51" s="231"/>
      <c r="V51" s="71"/>
      <c r="W51" s="71"/>
      <c r="X51" s="232"/>
      <c r="Y51" s="32">
        <v>1</v>
      </c>
      <c r="Z51" s="446"/>
      <c r="AA51" s="37"/>
      <c r="AB51" s="35"/>
      <c r="AC51" s="446"/>
      <c r="AD51" s="33"/>
      <c r="AE51" s="444"/>
      <c r="AF51" s="304"/>
      <c r="AG51" s="32"/>
      <c r="AH51" s="38"/>
      <c r="AI51" s="35"/>
      <c r="AJ51" s="39"/>
      <c r="AK51" s="38"/>
      <c r="AL51" s="693"/>
      <c r="AM51" s="38"/>
      <c r="AN51" s="446"/>
      <c r="AO51" s="40"/>
      <c r="AP51" s="446"/>
      <c r="AQ51" s="41"/>
      <c r="AR51" s="38"/>
      <c r="AS51" s="446"/>
      <c r="AT51" s="39"/>
      <c r="AU51" s="446"/>
      <c r="AV51" s="35"/>
      <c r="AW51" s="38"/>
      <c r="AX51" s="35"/>
      <c r="AY51" s="39"/>
      <c r="AZ51" s="42"/>
      <c r="BA51" s="31"/>
      <c r="BB51" s="33"/>
      <c r="BC51" s="34"/>
      <c r="BD51" s="35"/>
      <c r="BE51" s="33"/>
      <c r="BF51" s="43"/>
    </row>
    <row r="52" spans="1:58" ht="21" customHeight="1">
      <c r="A52" s="28" t="s">
        <v>685</v>
      </c>
      <c r="B52" s="29">
        <v>43600</v>
      </c>
      <c r="C52" s="30">
        <f t="shared" si="1"/>
        <v>4</v>
      </c>
      <c r="D52" s="71" t="str">
        <f t="shared" si="0"/>
        <v/>
      </c>
      <c r="E52" s="31"/>
      <c r="F52" s="37"/>
      <c r="G52" s="32"/>
      <c r="H52" s="45"/>
      <c r="I52" s="31">
        <v>1</v>
      </c>
      <c r="J52" s="45"/>
      <c r="K52" s="32"/>
      <c r="L52" s="33"/>
      <c r="M52" s="34"/>
      <c r="N52" s="35"/>
      <c r="O52" s="33"/>
      <c r="P52" s="36"/>
      <c r="Q52" s="46"/>
      <c r="R52" s="396"/>
      <c r="S52" s="392"/>
      <c r="T52" s="392"/>
      <c r="U52" s="231"/>
      <c r="V52" s="71"/>
      <c r="W52" s="71"/>
      <c r="X52" s="232"/>
      <c r="Y52" s="32"/>
      <c r="Z52" s="446"/>
      <c r="AA52" s="37"/>
      <c r="AB52" s="35"/>
      <c r="AC52" s="446"/>
      <c r="AD52" s="33"/>
      <c r="AE52" s="444"/>
      <c r="AF52" s="304"/>
      <c r="AG52" s="32"/>
      <c r="AH52" s="38"/>
      <c r="AI52" s="35"/>
      <c r="AJ52" s="39"/>
      <c r="AK52" s="38"/>
      <c r="AL52" s="693"/>
      <c r="AM52" s="38"/>
      <c r="AN52" s="446"/>
      <c r="AO52" s="40"/>
      <c r="AP52" s="446"/>
      <c r="AQ52" s="41"/>
      <c r="AR52" s="38"/>
      <c r="AS52" s="446"/>
      <c r="AT52" s="39"/>
      <c r="AU52" s="446"/>
      <c r="AV52" s="35"/>
      <c r="AW52" s="38"/>
      <c r="AX52" s="35"/>
      <c r="AY52" s="39"/>
      <c r="AZ52" s="42"/>
      <c r="BA52" s="31"/>
      <c r="BB52" s="33"/>
      <c r="BC52" s="34"/>
      <c r="BD52" s="35"/>
      <c r="BE52" s="33"/>
      <c r="BF52" s="43"/>
    </row>
    <row r="53" spans="1:58" ht="21" customHeight="1">
      <c r="A53" s="28" t="s">
        <v>685</v>
      </c>
      <c r="B53" s="29">
        <v>43601</v>
      </c>
      <c r="C53" s="30">
        <f t="shared" si="1"/>
        <v>5</v>
      </c>
      <c r="D53" s="71" t="str">
        <f t="shared" si="0"/>
        <v/>
      </c>
      <c r="E53" s="31"/>
      <c r="F53" s="37"/>
      <c r="G53" s="32"/>
      <c r="H53" s="45"/>
      <c r="I53" s="31">
        <v>1</v>
      </c>
      <c r="J53" s="45"/>
      <c r="K53" s="32"/>
      <c r="L53" s="33"/>
      <c r="M53" s="34"/>
      <c r="N53" s="35"/>
      <c r="O53" s="33"/>
      <c r="P53" s="36"/>
      <c r="Q53" s="46"/>
      <c r="R53" s="396"/>
      <c r="S53" s="392"/>
      <c r="T53" s="392"/>
      <c r="U53" s="231"/>
      <c r="V53" s="71"/>
      <c r="W53" s="71"/>
      <c r="X53" s="232"/>
      <c r="Y53" s="32"/>
      <c r="Z53" s="446"/>
      <c r="AA53" s="37"/>
      <c r="AB53" s="35"/>
      <c r="AC53" s="446"/>
      <c r="AD53" s="33"/>
      <c r="AE53" s="444"/>
      <c r="AF53" s="304"/>
      <c r="AG53" s="32"/>
      <c r="AH53" s="38"/>
      <c r="AI53" s="35"/>
      <c r="AJ53" s="39"/>
      <c r="AK53" s="38"/>
      <c r="AL53" s="693"/>
      <c r="AM53" s="38"/>
      <c r="AN53" s="446"/>
      <c r="AO53" s="40"/>
      <c r="AP53" s="446"/>
      <c r="AQ53" s="41"/>
      <c r="AR53" s="38"/>
      <c r="AS53" s="446"/>
      <c r="AT53" s="39"/>
      <c r="AU53" s="446"/>
      <c r="AV53" s="35"/>
      <c r="AW53" s="38"/>
      <c r="AX53" s="35"/>
      <c r="AY53" s="39"/>
      <c r="AZ53" s="42"/>
      <c r="BA53" s="31"/>
      <c r="BB53" s="33"/>
      <c r="BC53" s="34"/>
      <c r="BD53" s="35"/>
      <c r="BE53" s="33"/>
      <c r="BF53" s="43"/>
    </row>
    <row r="54" spans="1:58" ht="21" customHeight="1">
      <c r="A54" s="28" t="s">
        <v>685</v>
      </c>
      <c r="B54" s="29">
        <v>43602</v>
      </c>
      <c r="C54" s="30">
        <f t="shared" si="1"/>
        <v>6</v>
      </c>
      <c r="D54" s="71" t="str">
        <f t="shared" si="0"/>
        <v/>
      </c>
      <c r="E54" s="31"/>
      <c r="F54" s="37"/>
      <c r="G54" s="32"/>
      <c r="H54" s="45"/>
      <c r="I54" s="31">
        <v>1</v>
      </c>
      <c r="J54" s="45"/>
      <c r="K54" s="32"/>
      <c r="L54" s="33"/>
      <c r="M54" s="34"/>
      <c r="N54" s="35"/>
      <c r="O54" s="33"/>
      <c r="P54" s="36"/>
      <c r="Q54" s="46"/>
      <c r="R54" s="396"/>
      <c r="S54" s="392"/>
      <c r="T54" s="392"/>
      <c r="U54" s="231"/>
      <c r="V54" s="71"/>
      <c r="W54" s="71"/>
      <c r="X54" s="232"/>
      <c r="Y54" s="32"/>
      <c r="Z54" s="446"/>
      <c r="AA54" s="37"/>
      <c r="AB54" s="35"/>
      <c r="AC54" s="446"/>
      <c r="AD54" s="33"/>
      <c r="AE54" s="444"/>
      <c r="AF54" s="304"/>
      <c r="AG54" s="32"/>
      <c r="AH54" s="38"/>
      <c r="AI54" s="35"/>
      <c r="AJ54" s="39"/>
      <c r="AK54" s="38"/>
      <c r="AL54" s="693"/>
      <c r="AM54" s="38"/>
      <c r="AN54" s="446"/>
      <c r="AO54" s="40"/>
      <c r="AP54" s="446"/>
      <c r="AQ54" s="41"/>
      <c r="AR54" s="38"/>
      <c r="AS54" s="446"/>
      <c r="AT54" s="39"/>
      <c r="AU54" s="446"/>
      <c r="AV54" s="35"/>
      <c r="AW54" s="38"/>
      <c r="AX54" s="35"/>
      <c r="AY54" s="39"/>
      <c r="AZ54" s="42"/>
      <c r="BA54" s="31"/>
      <c r="BB54" s="33"/>
      <c r="BC54" s="34"/>
      <c r="BD54" s="35"/>
      <c r="BE54" s="33"/>
      <c r="BF54" s="43"/>
    </row>
    <row r="55" spans="1:58" ht="21" customHeight="1">
      <c r="A55" s="28" t="s">
        <v>685</v>
      </c>
      <c r="B55" s="29">
        <v>43603</v>
      </c>
      <c r="C55" s="30">
        <f t="shared" si="1"/>
        <v>7</v>
      </c>
      <c r="D55" s="71">
        <f t="shared" si="0"/>
        <v>1</v>
      </c>
      <c r="E55" s="31"/>
      <c r="F55" s="37"/>
      <c r="G55" s="32"/>
      <c r="H55" s="45"/>
      <c r="I55" s="31"/>
      <c r="J55" s="45"/>
      <c r="K55" s="32"/>
      <c r="L55" s="33"/>
      <c r="M55" s="34"/>
      <c r="N55" s="35"/>
      <c r="O55" s="33"/>
      <c r="P55" s="36"/>
      <c r="Q55" s="46"/>
      <c r="R55" s="396"/>
      <c r="S55" s="392"/>
      <c r="T55" s="392"/>
      <c r="U55" s="231"/>
      <c r="V55" s="71"/>
      <c r="W55" s="71"/>
      <c r="X55" s="232"/>
      <c r="Y55" s="32"/>
      <c r="Z55" s="446"/>
      <c r="AA55" s="37"/>
      <c r="AB55" s="35"/>
      <c r="AC55" s="446"/>
      <c r="AD55" s="33"/>
      <c r="AE55" s="444"/>
      <c r="AF55" s="304"/>
      <c r="AG55" s="32"/>
      <c r="AH55" s="38"/>
      <c r="AI55" s="35"/>
      <c r="AJ55" s="39"/>
      <c r="AK55" s="38"/>
      <c r="AL55" s="693"/>
      <c r="AM55" s="38"/>
      <c r="AN55" s="446"/>
      <c r="AO55" s="40"/>
      <c r="AP55" s="446"/>
      <c r="AQ55" s="41"/>
      <c r="AR55" s="38"/>
      <c r="AS55" s="446"/>
      <c r="AT55" s="39"/>
      <c r="AU55" s="446"/>
      <c r="AV55" s="35"/>
      <c r="AW55" s="38"/>
      <c r="AX55" s="35"/>
      <c r="AY55" s="39"/>
      <c r="AZ55" s="42"/>
      <c r="BA55" s="31"/>
      <c r="BB55" s="33"/>
      <c r="BC55" s="34"/>
      <c r="BD55" s="35"/>
      <c r="BE55" s="33"/>
      <c r="BF55" s="43"/>
    </row>
    <row r="56" spans="1:58" ht="21" customHeight="1">
      <c r="A56" s="28" t="s">
        <v>685</v>
      </c>
      <c r="B56" s="29">
        <v>43604</v>
      </c>
      <c r="C56" s="30">
        <f t="shared" si="1"/>
        <v>1</v>
      </c>
      <c r="D56" s="71">
        <f t="shared" si="0"/>
        <v>1</v>
      </c>
      <c r="E56" s="31"/>
      <c r="F56" s="37"/>
      <c r="G56" s="32"/>
      <c r="H56" s="45"/>
      <c r="I56" s="31"/>
      <c r="J56" s="45"/>
      <c r="K56" s="32"/>
      <c r="L56" s="33"/>
      <c r="M56" s="34"/>
      <c r="N56" s="35"/>
      <c r="O56" s="33"/>
      <c r="P56" s="36"/>
      <c r="Q56" s="46"/>
      <c r="R56" s="396"/>
      <c r="S56" s="392"/>
      <c r="T56" s="392"/>
      <c r="U56" s="231"/>
      <c r="V56" s="71"/>
      <c r="W56" s="71"/>
      <c r="X56" s="232"/>
      <c r="Y56" s="32"/>
      <c r="Z56" s="446"/>
      <c r="AA56" s="37"/>
      <c r="AB56" s="35"/>
      <c r="AC56" s="446"/>
      <c r="AD56" s="33"/>
      <c r="AE56" s="444"/>
      <c r="AF56" s="304"/>
      <c r="AG56" s="32"/>
      <c r="AH56" s="38"/>
      <c r="AI56" s="35"/>
      <c r="AJ56" s="39"/>
      <c r="AK56" s="38"/>
      <c r="AL56" s="693"/>
      <c r="AM56" s="38"/>
      <c r="AN56" s="446"/>
      <c r="AO56" s="40"/>
      <c r="AP56" s="446"/>
      <c r="AQ56" s="41"/>
      <c r="AR56" s="38"/>
      <c r="AS56" s="446"/>
      <c r="AT56" s="39"/>
      <c r="AU56" s="446"/>
      <c r="AV56" s="35"/>
      <c r="AW56" s="38"/>
      <c r="AX56" s="35"/>
      <c r="AY56" s="39"/>
      <c r="AZ56" s="42"/>
      <c r="BA56" s="31"/>
      <c r="BB56" s="33"/>
      <c r="BC56" s="34"/>
      <c r="BD56" s="35"/>
      <c r="BE56" s="33"/>
      <c r="BF56" s="43"/>
    </row>
    <row r="57" spans="1:58" ht="21" customHeight="1">
      <c r="A57" s="28" t="s">
        <v>685</v>
      </c>
      <c r="B57" s="29">
        <v>43605</v>
      </c>
      <c r="C57" s="30">
        <f t="shared" si="1"/>
        <v>2</v>
      </c>
      <c r="D57" s="71" t="str">
        <f t="shared" si="0"/>
        <v/>
      </c>
      <c r="E57" s="31"/>
      <c r="F57" s="37"/>
      <c r="G57" s="32"/>
      <c r="H57" s="45"/>
      <c r="I57" s="31">
        <v>1</v>
      </c>
      <c r="J57" s="45"/>
      <c r="K57" s="32"/>
      <c r="L57" s="33"/>
      <c r="M57" s="34"/>
      <c r="N57" s="35"/>
      <c r="O57" s="33"/>
      <c r="P57" s="36"/>
      <c r="Q57" s="46"/>
      <c r="R57" s="396"/>
      <c r="S57" s="392"/>
      <c r="T57" s="392"/>
      <c r="U57" s="231"/>
      <c r="V57" s="71"/>
      <c r="W57" s="71"/>
      <c r="X57" s="232"/>
      <c r="Y57" s="32"/>
      <c r="Z57" s="446"/>
      <c r="AA57" s="37"/>
      <c r="AB57" s="35"/>
      <c r="AC57" s="446"/>
      <c r="AD57" s="33"/>
      <c r="AE57" s="444"/>
      <c r="AF57" s="304"/>
      <c r="AG57" s="32"/>
      <c r="AH57" s="38"/>
      <c r="AI57" s="35"/>
      <c r="AJ57" s="39"/>
      <c r="AK57" s="38"/>
      <c r="AL57" s="693"/>
      <c r="AM57" s="38"/>
      <c r="AN57" s="446"/>
      <c r="AO57" s="40"/>
      <c r="AP57" s="446"/>
      <c r="AQ57" s="41"/>
      <c r="AR57" s="38"/>
      <c r="AS57" s="446"/>
      <c r="AT57" s="39"/>
      <c r="AU57" s="446"/>
      <c r="AV57" s="35"/>
      <c r="AW57" s="38"/>
      <c r="AX57" s="35"/>
      <c r="AY57" s="39"/>
      <c r="AZ57" s="42"/>
      <c r="BA57" s="31"/>
      <c r="BB57" s="33"/>
      <c r="BC57" s="34"/>
      <c r="BD57" s="35"/>
      <c r="BE57" s="33"/>
      <c r="BF57" s="43"/>
    </row>
    <row r="58" spans="1:58" ht="21" customHeight="1">
      <c r="A58" s="28" t="s">
        <v>685</v>
      </c>
      <c r="B58" s="29">
        <v>43606</v>
      </c>
      <c r="C58" s="30">
        <f t="shared" si="1"/>
        <v>3</v>
      </c>
      <c r="D58" s="71" t="str">
        <f t="shared" si="0"/>
        <v/>
      </c>
      <c r="E58" s="31"/>
      <c r="F58" s="37"/>
      <c r="G58" s="32"/>
      <c r="H58" s="45"/>
      <c r="I58" s="31"/>
      <c r="J58" s="45"/>
      <c r="K58" s="32"/>
      <c r="L58" s="33"/>
      <c r="M58" s="34"/>
      <c r="N58" s="35"/>
      <c r="O58" s="33"/>
      <c r="P58" s="36"/>
      <c r="Q58" s="46"/>
      <c r="R58" s="396"/>
      <c r="S58" s="392"/>
      <c r="T58" s="392"/>
      <c r="U58" s="231"/>
      <c r="V58" s="71"/>
      <c r="W58" s="71"/>
      <c r="X58" s="232"/>
      <c r="Y58" s="32">
        <v>1</v>
      </c>
      <c r="Z58" s="446"/>
      <c r="AA58" s="37"/>
      <c r="AB58" s="35"/>
      <c r="AC58" s="446"/>
      <c r="AD58" s="33"/>
      <c r="AE58" s="444"/>
      <c r="AF58" s="304"/>
      <c r="AG58" s="32"/>
      <c r="AH58" s="38"/>
      <c r="AI58" s="35"/>
      <c r="AJ58" s="39"/>
      <c r="AK58" s="38"/>
      <c r="AL58" s="693"/>
      <c r="AM58" s="38"/>
      <c r="AN58" s="446"/>
      <c r="AO58" s="40"/>
      <c r="AP58" s="446"/>
      <c r="AQ58" s="41"/>
      <c r="AR58" s="38"/>
      <c r="AS58" s="446"/>
      <c r="AT58" s="39"/>
      <c r="AU58" s="446"/>
      <c r="AV58" s="35"/>
      <c r="AW58" s="38"/>
      <c r="AX58" s="35"/>
      <c r="AY58" s="39"/>
      <c r="AZ58" s="42"/>
      <c r="BA58" s="31"/>
      <c r="BB58" s="33"/>
      <c r="BC58" s="34"/>
      <c r="BD58" s="35"/>
      <c r="BE58" s="33"/>
      <c r="BF58" s="43"/>
    </row>
    <row r="59" spans="1:58" ht="21" customHeight="1">
      <c r="A59" s="28" t="s">
        <v>685</v>
      </c>
      <c r="B59" s="29">
        <v>43607</v>
      </c>
      <c r="C59" s="30">
        <f t="shared" si="1"/>
        <v>4</v>
      </c>
      <c r="D59" s="71" t="str">
        <f t="shared" si="0"/>
        <v/>
      </c>
      <c r="E59" s="31"/>
      <c r="F59" s="37"/>
      <c r="G59" s="32"/>
      <c r="H59" s="45"/>
      <c r="I59" s="31"/>
      <c r="J59" s="45"/>
      <c r="K59" s="32"/>
      <c r="L59" s="33"/>
      <c r="M59" s="34"/>
      <c r="N59" s="35"/>
      <c r="O59" s="33"/>
      <c r="P59" s="36"/>
      <c r="Q59" s="46"/>
      <c r="R59" s="396"/>
      <c r="S59" s="392"/>
      <c r="T59" s="392"/>
      <c r="U59" s="231"/>
      <c r="V59" s="71"/>
      <c r="W59" s="71"/>
      <c r="X59" s="232"/>
      <c r="Y59" s="32">
        <v>1</v>
      </c>
      <c r="Z59" s="446"/>
      <c r="AA59" s="37"/>
      <c r="AB59" s="35"/>
      <c r="AC59" s="446"/>
      <c r="AD59" s="33"/>
      <c r="AE59" s="444"/>
      <c r="AF59" s="304"/>
      <c r="AG59" s="32"/>
      <c r="AH59" s="38"/>
      <c r="AI59" s="35"/>
      <c r="AJ59" s="39"/>
      <c r="AK59" s="38"/>
      <c r="AL59" s="693"/>
      <c r="AM59" s="38"/>
      <c r="AN59" s="446"/>
      <c r="AO59" s="40"/>
      <c r="AP59" s="446"/>
      <c r="AQ59" s="41"/>
      <c r="AR59" s="38"/>
      <c r="AS59" s="446"/>
      <c r="AT59" s="39"/>
      <c r="AU59" s="446"/>
      <c r="AV59" s="35"/>
      <c r="AW59" s="38"/>
      <c r="AX59" s="35"/>
      <c r="AY59" s="39"/>
      <c r="AZ59" s="42"/>
      <c r="BA59" s="31"/>
      <c r="BB59" s="33"/>
      <c r="BC59" s="34"/>
      <c r="BD59" s="35"/>
      <c r="BE59" s="33"/>
      <c r="BF59" s="43"/>
    </row>
    <row r="60" spans="1:58" ht="21" customHeight="1">
      <c r="A60" s="28" t="s">
        <v>685</v>
      </c>
      <c r="B60" s="29">
        <v>43608</v>
      </c>
      <c r="C60" s="30">
        <f t="shared" si="1"/>
        <v>5</v>
      </c>
      <c r="D60" s="71" t="str">
        <f t="shared" si="0"/>
        <v/>
      </c>
      <c r="E60" s="31"/>
      <c r="F60" s="37"/>
      <c r="G60" s="32"/>
      <c r="H60" s="45"/>
      <c r="I60" s="31">
        <v>1</v>
      </c>
      <c r="J60" s="45"/>
      <c r="K60" s="32"/>
      <c r="L60" s="33"/>
      <c r="M60" s="34"/>
      <c r="N60" s="35"/>
      <c r="O60" s="33"/>
      <c r="P60" s="36"/>
      <c r="Q60" s="46"/>
      <c r="R60" s="396"/>
      <c r="S60" s="392"/>
      <c r="T60" s="392"/>
      <c r="U60" s="231"/>
      <c r="V60" s="71"/>
      <c r="W60" s="71"/>
      <c r="X60" s="232"/>
      <c r="Y60" s="32"/>
      <c r="Z60" s="446"/>
      <c r="AA60" s="37"/>
      <c r="AB60" s="35"/>
      <c r="AC60" s="446"/>
      <c r="AD60" s="33"/>
      <c r="AE60" s="444"/>
      <c r="AF60" s="304"/>
      <c r="AG60" s="32"/>
      <c r="AH60" s="38"/>
      <c r="AI60" s="35"/>
      <c r="AJ60" s="39"/>
      <c r="AK60" s="38"/>
      <c r="AL60" s="693"/>
      <c r="AM60" s="38"/>
      <c r="AN60" s="446"/>
      <c r="AO60" s="40"/>
      <c r="AP60" s="446"/>
      <c r="AQ60" s="41"/>
      <c r="AR60" s="38"/>
      <c r="AS60" s="446"/>
      <c r="AT60" s="39"/>
      <c r="AU60" s="446"/>
      <c r="AV60" s="35"/>
      <c r="AW60" s="38"/>
      <c r="AX60" s="35"/>
      <c r="AY60" s="39"/>
      <c r="AZ60" s="42"/>
      <c r="BA60" s="31"/>
      <c r="BB60" s="33"/>
      <c r="BC60" s="34"/>
      <c r="BD60" s="35"/>
      <c r="BE60" s="33"/>
      <c r="BF60" s="43"/>
    </row>
    <row r="61" spans="1:58" ht="21" customHeight="1">
      <c r="A61" s="28" t="s">
        <v>685</v>
      </c>
      <c r="B61" s="29">
        <v>43609</v>
      </c>
      <c r="C61" s="30">
        <f t="shared" si="1"/>
        <v>6</v>
      </c>
      <c r="D61" s="71" t="str">
        <f t="shared" si="0"/>
        <v/>
      </c>
      <c r="E61" s="31"/>
      <c r="F61" s="37"/>
      <c r="G61" s="32"/>
      <c r="H61" s="45"/>
      <c r="I61" s="31">
        <v>1</v>
      </c>
      <c r="J61" s="45"/>
      <c r="K61" s="32"/>
      <c r="L61" s="33"/>
      <c r="M61" s="34"/>
      <c r="N61" s="35"/>
      <c r="O61" s="33"/>
      <c r="P61" s="36"/>
      <c r="Q61" s="46"/>
      <c r="R61" s="396"/>
      <c r="S61" s="392"/>
      <c r="T61" s="392"/>
      <c r="U61" s="231"/>
      <c r="V61" s="71"/>
      <c r="W61" s="71"/>
      <c r="X61" s="232"/>
      <c r="Y61" s="32"/>
      <c r="Z61" s="446"/>
      <c r="AA61" s="37"/>
      <c r="AB61" s="35"/>
      <c r="AC61" s="446"/>
      <c r="AD61" s="33"/>
      <c r="AE61" s="444"/>
      <c r="AF61" s="304"/>
      <c r="AG61" s="32"/>
      <c r="AH61" s="38"/>
      <c r="AI61" s="35"/>
      <c r="AJ61" s="39"/>
      <c r="AK61" s="38"/>
      <c r="AL61" s="693"/>
      <c r="AM61" s="38"/>
      <c r="AN61" s="446"/>
      <c r="AO61" s="40"/>
      <c r="AP61" s="446"/>
      <c r="AQ61" s="41"/>
      <c r="AR61" s="38"/>
      <c r="AS61" s="446"/>
      <c r="AT61" s="39"/>
      <c r="AU61" s="446"/>
      <c r="AV61" s="35"/>
      <c r="AW61" s="38"/>
      <c r="AX61" s="35"/>
      <c r="AY61" s="39"/>
      <c r="AZ61" s="42"/>
      <c r="BA61" s="31"/>
      <c r="BB61" s="33"/>
      <c r="BC61" s="34"/>
      <c r="BD61" s="35"/>
      <c r="BE61" s="33"/>
      <c r="BF61" s="43"/>
    </row>
    <row r="62" spans="1:58" ht="21" customHeight="1">
      <c r="A62" s="28" t="s">
        <v>685</v>
      </c>
      <c r="B62" s="29">
        <v>43610</v>
      </c>
      <c r="C62" s="30">
        <f t="shared" si="1"/>
        <v>7</v>
      </c>
      <c r="D62" s="71">
        <f t="shared" si="0"/>
        <v>1</v>
      </c>
      <c r="E62" s="31"/>
      <c r="F62" s="37"/>
      <c r="G62" s="32"/>
      <c r="H62" s="45"/>
      <c r="I62" s="31"/>
      <c r="J62" s="45"/>
      <c r="K62" s="32"/>
      <c r="L62" s="33"/>
      <c r="M62" s="34"/>
      <c r="N62" s="35"/>
      <c r="O62" s="33"/>
      <c r="P62" s="36"/>
      <c r="Q62" s="46"/>
      <c r="R62" s="396"/>
      <c r="S62" s="392"/>
      <c r="T62" s="392"/>
      <c r="U62" s="231"/>
      <c r="V62" s="71"/>
      <c r="W62" s="71"/>
      <c r="X62" s="232"/>
      <c r="Y62" s="32"/>
      <c r="Z62" s="446"/>
      <c r="AA62" s="37"/>
      <c r="AB62" s="35"/>
      <c r="AC62" s="446"/>
      <c r="AD62" s="33"/>
      <c r="AE62" s="444"/>
      <c r="AF62" s="304"/>
      <c r="AG62" s="32"/>
      <c r="AH62" s="38"/>
      <c r="AI62" s="35"/>
      <c r="AJ62" s="39"/>
      <c r="AK62" s="38"/>
      <c r="AL62" s="693"/>
      <c r="AM62" s="38"/>
      <c r="AN62" s="446"/>
      <c r="AO62" s="40"/>
      <c r="AP62" s="446"/>
      <c r="AQ62" s="41"/>
      <c r="AR62" s="38"/>
      <c r="AS62" s="446"/>
      <c r="AT62" s="39"/>
      <c r="AU62" s="446"/>
      <c r="AV62" s="35"/>
      <c r="AW62" s="38"/>
      <c r="AX62" s="35"/>
      <c r="AY62" s="39"/>
      <c r="AZ62" s="42"/>
      <c r="BA62" s="31"/>
      <c r="BB62" s="33"/>
      <c r="BC62" s="34"/>
      <c r="BD62" s="35"/>
      <c r="BE62" s="33"/>
      <c r="BF62" s="43"/>
    </row>
    <row r="63" spans="1:58" ht="21" customHeight="1">
      <c r="A63" s="28" t="s">
        <v>685</v>
      </c>
      <c r="B63" s="29">
        <v>43611</v>
      </c>
      <c r="C63" s="30">
        <f t="shared" si="1"/>
        <v>1</v>
      </c>
      <c r="D63" s="71">
        <f t="shared" si="0"/>
        <v>1</v>
      </c>
      <c r="E63" s="31"/>
      <c r="F63" s="37"/>
      <c r="G63" s="32"/>
      <c r="H63" s="45"/>
      <c r="I63" s="31"/>
      <c r="J63" s="45"/>
      <c r="K63" s="32"/>
      <c r="L63" s="33"/>
      <c r="M63" s="34"/>
      <c r="N63" s="35"/>
      <c r="O63" s="33"/>
      <c r="P63" s="36"/>
      <c r="Q63" s="46"/>
      <c r="R63" s="396"/>
      <c r="S63" s="392"/>
      <c r="T63" s="392"/>
      <c r="U63" s="231"/>
      <c r="V63" s="71"/>
      <c r="W63" s="71"/>
      <c r="X63" s="232"/>
      <c r="Y63" s="32"/>
      <c r="Z63" s="446"/>
      <c r="AA63" s="37"/>
      <c r="AB63" s="35"/>
      <c r="AC63" s="446"/>
      <c r="AD63" s="33"/>
      <c r="AE63" s="444"/>
      <c r="AF63" s="304"/>
      <c r="AG63" s="32"/>
      <c r="AH63" s="38"/>
      <c r="AI63" s="35"/>
      <c r="AJ63" s="39"/>
      <c r="AK63" s="38"/>
      <c r="AL63" s="693"/>
      <c r="AM63" s="38"/>
      <c r="AN63" s="446"/>
      <c r="AO63" s="40"/>
      <c r="AP63" s="446"/>
      <c r="AQ63" s="41"/>
      <c r="AR63" s="38"/>
      <c r="AS63" s="446"/>
      <c r="AT63" s="39"/>
      <c r="AU63" s="446"/>
      <c r="AV63" s="35"/>
      <c r="AW63" s="38"/>
      <c r="AX63" s="35"/>
      <c r="AY63" s="39"/>
      <c r="AZ63" s="42"/>
      <c r="BA63" s="31"/>
      <c r="BB63" s="33"/>
      <c r="BC63" s="34"/>
      <c r="BD63" s="35"/>
      <c r="BE63" s="33"/>
      <c r="BF63" s="43"/>
    </row>
    <row r="64" spans="1:58" ht="21" customHeight="1">
      <c r="A64" s="28" t="s">
        <v>685</v>
      </c>
      <c r="B64" s="29">
        <v>43612</v>
      </c>
      <c r="C64" s="30">
        <f t="shared" si="1"/>
        <v>2</v>
      </c>
      <c r="D64" s="71" t="str">
        <f t="shared" si="0"/>
        <v/>
      </c>
      <c r="E64" s="31"/>
      <c r="F64" s="37"/>
      <c r="G64" s="32"/>
      <c r="H64" s="45"/>
      <c r="I64" s="31">
        <v>1</v>
      </c>
      <c r="J64" s="45"/>
      <c r="K64" s="32"/>
      <c r="L64" s="33"/>
      <c r="M64" s="34"/>
      <c r="N64" s="35"/>
      <c r="O64" s="33"/>
      <c r="P64" s="36"/>
      <c r="Q64" s="46"/>
      <c r="R64" s="396"/>
      <c r="S64" s="392"/>
      <c r="T64" s="392"/>
      <c r="U64" s="231"/>
      <c r="V64" s="71"/>
      <c r="W64" s="71"/>
      <c r="X64" s="232"/>
      <c r="Y64" s="32"/>
      <c r="Z64" s="446"/>
      <c r="AA64" s="37"/>
      <c r="AB64" s="35"/>
      <c r="AC64" s="446"/>
      <c r="AD64" s="33"/>
      <c r="AE64" s="444"/>
      <c r="AF64" s="304"/>
      <c r="AG64" s="32"/>
      <c r="AH64" s="38"/>
      <c r="AI64" s="35"/>
      <c r="AJ64" s="39"/>
      <c r="AK64" s="38"/>
      <c r="AL64" s="693"/>
      <c r="AM64" s="38"/>
      <c r="AN64" s="446"/>
      <c r="AO64" s="40"/>
      <c r="AP64" s="446"/>
      <c r="AQ64" s="41"/>
      <c r="AR64" s="38"/>
      <c r="AS64" s="446"/>
      <c r="AT64" s="39"/>
      <c r="AU64" s="446"/>
      <c r="AV64" s="35"/>
      <c r="AW64" s="38"/>
      <c r="AX64" s="35"/>
      <c r="AY64" s="39"/>
      <c r="AZ64" s="42"/>
      <c r="BA64" s="31"/>
      <c r="BB64" s="33"/>
      <c r="BC64" s="34"/>
      <c r="BD64" s="35"/>
      <c r="BE64" s="33"/>
      <c r="BF64" s="43"/>
    </row>
    <row r="65" spans="1:58" ht="21" customHeight="1">
      <c r="A65" s="28" t="s">
        <v>685</v>
      </c>
      <c r="B65" s="29">
        <v>43613</v>
      </c>
      <c r="C65" s="30">
        <f t="shared" si="1"/>
        <v>3</v>
      </c>
      <c r="D65" s="71" t="str">
        <f t="shared" si="0"/>
        <v/>
      </c>
      <c r="E65" s="31"/>
      <c r="F65" s="37"/>
      <c r="G65" s="32"/>
      <c r="H65" s="45"/>
      <c r="I65" s="31"/>
      <c r="J65" s="45"/>
      <c r="K65" s="32"/>
      <c r="L65" s="33"/>
      <c r="M65" s="34"/>
      <c r="N65" s="35"/>
      <c r="O65" s="33"/>
      <c r="P65" s="36"/>
      <c r="Q65" s="46"/>
      <c r="R65" s="396"/>
      <c r="S65" s="392"/>
      <c r="T65" s="392"/>
      <c r="U65" s="231"/>
      <c r="V65" s="71"/>
      <c r="W65" s="71"/>
      <c r="X65" s="232"/>
      <c r="Y65" s="32">
        <v>1</v>
      </c>
      <c r="Z65" s="446"/>
      <c r="AA65" s="37"/>
      <c r="AB65" s="35"/>
      <c r="AC65" s="446"/>
      <c r="AD65" s="33"/>
      <c r="AE65" s="444"/>
      <c r="AF65" s="304">
        <v>0.66666666666666663</v>
      </c>
      <c r="AG65" s="32">
        <v>1</v>
      </c>
      <c r="AH65" s="50">
        <v>0.20833333333333334</v>
      </c>
      <c r="AI65" s="35"/>
      <c r="AJ65" s="39"/>
      <c r="AK65" s="38"/>
      <c r="AL65" s="693"/>
      <c r="AM65" s="38"/>
      <c r="AN65" s="446"/>
      <c r="AO65" s="40"/>
      <c r="AP65" s="446"/>
      <c r="AQ65" s="41"/>
      <c r="AR65" s="38"/>
      <c r="AS65" s="446"/>
      <c r="AT65" s="39"/>
      <c r="AU65" s="446"/>
      <c r="AV65" s="35"/>
      <c r="AW65" s="38"/>
      <c r="AX65" s="35"/>
      <c r="AY65" s="39"/>
      <c r="AZ65" s="42"/>
      <c r="BA65" s="31"/>
      <c r="BB65" s="33"/>
      <c r="BC65" s="34"/>
      <c r="BD65" s="35"/>
      <c r="BE65" s="33"/>
      <c r="BF65" s="43"/>
    </row>
    <row r="66" spans="1:58" ht="21" customHeight="1">
      <c r="A66" s="28" t="s">
        <v>685</v>
      </c>
      <c r="B66" s="29">
        <v>43614</v>
      </c>
      <c r="C66" s="30">
        <f t="shared" si="1"/>
        <v>4</v>
      </c>
      <c r="D66" s="71" t="str">
        <f t="shared" si="0"/>
        <v/>
      </c>
      <c r="E66" s="31"/>
      <c r="F66" s="37"/>
      <c r="G66" s="32"/>
      <c r="H66" s="45"/>
      <c r="I66" s="31"/>
      <c r="J66" s="45"/>
      <c r="K66" s="32"/>
      <c r="L66" s="33"/>
      <c r="M66" s="34"/>
      <c r="N66" s="35"/>
      <c r="O66" s="33"/>
      <c r="P66" s="36"/>
      <c r="Q66" s="46"/>
      <c r="R66" s="396"/>
      <c r="S66" s="392"/>
      <c r="T66" s="392"/>
      <c r="U66" s="231"/>
      <c r="V66" s="71"/>
      <c r="W66" s="71"/>
      <c r="X66" s="232"/>
      <c r="Y66" s="32"/>
      <c r="Z66" s="446"/>
      <c r="AA66" s="37"/>
      <c r="AB66" s="35"/>
      <c r="AC66" s="446"/>
      <c r="AD66" s="33"/>
      <c r="AE66" s="444"/>
      <c r="AF66" s="304">
        <v>1</v>
      </c>
      <c r="AG66" s="32"/>
      <c r="AH66" s="38"/>
      <c r="AI66" s="35"/>
      <c r="AJ66" s="39"/>
      <c r="AK66" s="38"/>
      <c r="AL66" s="693"/>
      <c r="AM66" s="38"/>
      <c r="AN66" s="446"/>
      <c r="AO66" s="40"/>
      <c r="AP66" s="446"/>
      <c r="AQ66" s="41">
        <v>1</v>
      </c>
      <c r="AR66" s="50">
        <v>0.20833333333333334</v>
      </c>
      <c r="AS66" s="446"/>
      <c r="AT66" s="39"/>
      <c r="AU66" s="446"/>
      <c r="AV66" s="35"/>
      <c r="AW66" s="38"/>
      <c r="AX66" s="35"/>
      <c r="AY66" s="39"/>
      <c r="AZ66" s="42"/>
      <c r="BA66" s="31"/>
      <c r="BB66" s="33"/>
      <c r="BC66" s="34"/>
      <c r="BD66" s="35"/>
      <c r="BE66" s="33"/>
      <c r="BF66" s="43"/>
    </row>
    <row r="67" spans="1:58" ht="21" customHeight="1">
      <c r="A67" s="28" t="s">
        <v>685</v>
      </c>
      <c r="B67" s="29">
        <v>43615</v>
      </c>
      <c r="C67" s="30">
        <f t="shared" si="1"/>
        <v>5</v>
      </c>
      <c r="D67" s="71" t="str">
        <f t="shared" si="0"/>
        <v/>
      </c>
      <c r="E67" s="31"/>
      <c r="F67" s="37"/>
      <c r="G67" s="32"/>
      <c r="H67" s="45"/>
      <c r="I67" s="31">
        <v>1</v>
      </c>
      <c r="J67" s="45"/>
      <c r="K67" s="32"/>
      <c r="L67" s="33"/>
      <c r="M67" s="34"/>
      <c r="N67" s="35"/>
      <c r="O67" s="33"/>
      <c r="P67" s="36"/>
      <c r="Q67" s="46"/>
      <c r="R67" s="396"/>
      <c r="S67" s="392"/>
      <c r="T67" s="392"/>
      <c r="U67" s="231"/>
      <c r="V67" s="71"/>
      <c r="W67" s="71"/>
      <c r="X67" s="232"/>
      <c r="Y67" s="32"/>
      <c r="Z67" s="446"/>
      <c r="AA67" s="37"/>
      <c r="AB67" s="35"/>
      <c r="AC67" s="446"/>
      <c r="AD67" s="33"/>
      <c r="AE67" s="444"/>
      <c r="AF67" s="304"/>
      <c r="AG67" s="32"/>
      <c r="AH67" s="38"/>
      <c r="AI67" s="35"/>
      <c r="AJ67" s="39"/>
      <c r="AK67" s="38"/>
      <c r="AL67" s="693"/>
      <c r="AM67" s="38"/>
      <c r="AN67" s="446"/>
      <c r="AO67" s="40"/>
      <c r="AP67" s="446"/>
      <c r="AQ67" s="41"/>
      <c r="AR67" s="38"/>
      <c r="AS67" s="446"/>
      <c r="AT67" s="39"/>
      <c r="AU67" s="446"/>
      <c r="AV67" s="35"/>
      <c r="AW67" s="38"/>
      <c r="AX67" s="35"/>
      <c r="AY67" s="39"/>
      <c r="AZ67" s="42"/>
      <c r="BA67" s="31"/>
      <c r="BB67" s="33"/>
      <c r="BC67" s="34"/>
      <c r="BD67" s="35"/>
      <c r="BE67" s="33"/>
      <c r="BF67" s="43"/>
    </row>
    <row r="68" spans="1:58" ht="21" customHeight="1">
      <c r="A68" s="28" t="s">
        <v>685</v>
      </c>
      <c r="B68" s="29">
        <v>43616</v>
      </c>
      <c r="C68" s="30">
        <f t="shared" si="1"/>
        <v>6</v>
      </c>
      <c r="D68" s="71" t="str">
        <f t="shared" si="0"/>
        <v/>
      </c>
      <c r="E68" s="31">
        <v>1</v>
      </c>
      <c r="F68" s="37"/>
      <c r="G68" s="32"/>
      <c r="H68" s="45"/>
      <c r="I68" s="31"/>
      <c r="J68" s="45"/>
      <c r="K68" s="32"/>
      <c r="L68" s="33"/>
      <c r="M68" s="34"/>
      <c r="N68" s="35"/>
      <c r="O68" s="33"/>
      <c r="P68" s="36"/>
      <c r="Q68" s="46"/>
      <c r="R68" s="396"/>
      <c r="S68" s="392"/>
      <c r="T68" s="392"/>
      <c r="U68" s="231"/>
      <c r="V68" s="71"/>
      <c r="W68" s="71"/>
      <c r="X68" s="232"/>
      <c r="Y68" s="32"/>
      <c r="Z68" s="446"/>
      <c r="AA68" s="37"/>
      <c r="AB68" s="35"/>
      <c r="AC68" s="446"/>
      <c r="AD68" s="33"/>
      <c r="AE68" s="444"/>
      <c r="AF68" s="304"/>
      <c r="AG68" s="32"/>
      <c r="AH68" s="38"/>
      <c r="AI68" s="35"/>
      <c r="AJ68" s="39"/>
      <c r="AK68" s="38"/>
      <c r="AL68" s="693"/>
      <c r="AM68" s="38"/>
      <c r="AN68" s="446"/>
      <c r="AO68" s="40"/>
      <c r="AP68" s="446"/>
      <c r="AQ68" s="41"/>
      <c r="AR68" s="38"/>
      <c r="AS68" s="446"/>
      <c r="AT68" s="39"/>
      <c r="AU68" s="446"/>
      <c r="AV68" s="35"/>
      <c r="AW68" s="38"/>
      <c r="AX68" s="35"/>
      <c r="AY68" s="39"/>
      <c r="AZ68" s="42"/>
      <c r="BA68" s="31"/>
      <c r="BB68" s="33"/>
      <c r="BC68" s="34"/>
      <c r="BD68" s="35"/>
      <c r="BE68" s="33"/>
      <c r="BF68" s="43"/>
    </row>
    <row r="69" spans="1:58" ht="21" customHeight="1">
      <c r="A69" s="28" t="s">
        <v>685</v>
      </c>
      <c r="B69" s="29">
        <v>43617</v>
      </c>
      <c r="C69" s="30">
        <f t="shared" si="1"/>
        <v>7</v>
      </c>
      <c r="D69" s="71">
        <f t="shared" si="0"/>
        <v>1</v>
      </c>
      <c r="E69" s="31"/>
      <c r="F69" s="37"/>
      <c r="G69" s="32"/>
      <c r="H69" s="45"/>
      <c r="I69" s="31"/>
      <c r="J69" s="45"/>
      <c r="K69" s="32"/>
      <c r="L69" s="33"/>
      <c r="M69" s="34"/>
      <c r="N69" s="35"/>
      <c r="O69" s="33"/>
      <c r="P69" s="36"/>
      <c r="Q69" s="46"/>
      <c r="R69" s="396"/>
      <c r="S69" s="392"/>
      <c r="T69" s="392"/>
      <c r="U69" s="231"/>
      <c r="V69" s="71"/>
      <c r="W69" s="71"/>
      <c r="X69" s="232"/>
      <c r="Y69" s="32"/>
      <c r="Z69" s="446"/>
      <c r="AA69" s="37"/>
      <c r="AB69" s="35"/>
      <c r="AC69" s="446"/>
      <c r="AD69" s="33"/>
      <c r="AE69" s="444"/>
      <c r="AF69" s="304"/>
      <c r="AG69" s="32"/>
      <c r="AH69" s="38"/>
      <c r="AI69" s="35"/>
      <c r="AJ69" s="39"/>
      <c r="AK69" s="38"/>
      <c r="AL69" s="693"/>
      <c r="AM69" s="38"/>
      <c r="AN69" s="446"/>
      <c r="AO69" s="40"/>
      <c r="AP69" s="446"/>
      <c r="AQ69" s="41"/>
      <c r="AR69" s="38"/>
      <c r="AS69" s="446"/>
      <c r="AT69" s="39"/>
      <c r="AU69" s="446"/>
      <c r="AV69" s="35"/>
      <c r="AW69" s="38"/>
      <c r="AX69" s="35"/>
      <c r="AY69" s="39"/>
      <c r="AZ69" s="42"/>
      <c r="BA69" s="31"/>
      <c r="BB69" s="33"/>
      <c r="BC69" s="34"/>
      <c r="BD69" s="35"/>
      <c r="BE69" s="33"/>
      <c r="BF69" s="43"/>
    </row>
    <row r="70" spans="1:58" ht="21" customHeight="1">
      <c r="A70" s="28" t="s">
        <v>685</v>
      </c>
      <c r="B70" s="29">
        <v>43618</v>
      </c>
      <c r="C70" s="30">
        <f t="shared" si="1"/>
        <v>1</v>
      </c>
      <c r="D70" s="71">
        <f t="shared" si="0"/>
        <v>1</v>
      </c>
      <c r="E70" s="31"/>
      <c r="F70" s="37"/>
      <c r="G70" s="32"/>
      <c r="H70" s="45"/>
      <c r="I70" s="31"/>
      <c r="J70" s="45"/>
      <c r="K70" s="32"/>
      <c r="L70" s="33"/>
      <c r="M70" s="34"/>
      <c r="N70" s="35"/>
      <c r="O70" s="33"/>
      <c r="P70" s="36"/>
      <c r="Q70" s="46"/>
      <c r="R70" s="396"/>
      <c r="S70" s="392"/>
      <c r="T70" s="392"/>
      <c r="U70" s="231"/>
      <c r="V70" s="71"/>
      <c r="W70" s="71"/>
      <c r="X70" s="232"/>
      <c r="Y70" s="32"/>
      <c r="Z70" s="446"/>
      <c r="AA70" s="37"/>
      <c r="AB70" s="35"/>
      <c r="AC70" s="446"/>
      <c r="AD70" s="33"/>
      <c r="AE70" s="444"/>
      <c r="AF70" s="304"/>
      <c r="AG70" s="32"/>
      <c r="AH70" s="38"/>
      <c r="AI70" s="35"/>
      <c r="AJ70" s="39"/>
      <c r="AK70" s="38"/>
      <c r="AL70" s="693"/>
      <c r="AM70" s="38"/>
      <c r="AN70" s="446"/>
      <c r="AO70" s="40"/>
      <c r="AP70" s="446"/>
      <c r="AQ70" s="41"/>
      <c r="AR70" s="38"/>
      <c r="AS70" s="446"/>
      <c r="AT70" s="39"/>
      <c r="AU70" s="446"/>
      <c r="AV70" s="35"/>
      <c r="AW70" s="38"/>
      <c r="AX70" s="35"/>
      <c r="AY70" s="39"/>
      <c r="AZ70" s="42"/>
      <c r="BA70" s="31"/>
      <c r="BB70" s="33"/>
      <c r="BC70" s="34"/>
      <c r="BD70" s="35"/>
      <c r="BE70" s="33"/>
      <c r="BF70" s="43"/>
    </row>
    <row r="71" spans="1:58" ht="21" customHeight="1">
      <c r="A71" s="28" t="s">
        <v>685</v>
      </c>
      <c r="B71" s="29">
        <v>43619</v>
      </c>
      <c r="C71" s="30">
        <f t="shared" si="1"/>
        <v>2</v>
      </c>
      <c r="D71" s="71" t="str">
        <f t="shared" si="0"/>
        <v/>
      </c>
      <c r="E71" s="31"/>
      <c r="F71" s="37"/>
      <c r="G71" s="32"/>
      <c r="H71" s="45"/>
      <c r="I71" s="31">
        <v>1</v>
      </c>
      <c r="J71" s="45"/>
      <c r="K71" s="32"/>
      <c r="L71" s="33"/>
      <c r="M71" s="34"/>
      <c r="N71" s="35"/>
      <c r="O71" s="33"/>
      <c r="P71" s="36"/>
      <c r="Q71" s="46"/>
      <c r="R71" s="396"/>
      <c r="S71" s="392"/>
      <c r="T71" s="392"/>
      <c r="U71" s="231"/>
      <c r="V71" s="71"/>
      <c r="W71" s="71"/>
      <c r="X71" s="232"/>
      <c r="Y71" s="32"/>
      <c r="Z71" s="446"/>
      <c r="AA71" s="37"/>
      <c r="AB71" s="35"/>
      <c r="AC71" s="446"/>
      <c r="AD71" s="33"/>
      <c r="AE71" s="444"/>
      <c r="AF71" s="304"/>
      <c r="AG71" s="32"/>
      <c r="AH71" s="38"/>
      <c r="AI71" s="35"/>
      <c r="AJ71" s="39"/>
      <c r="AK71" s="38"/>
      <c r="AL71" s="693"/>
      <c r="AM71" s="38"/>
      <c r="AN71" s="446"/>
      <c r="AO71" s="40"/>
      <c r="AP71" s="446"/>
      <c r="AQ71" s="41"/>
      <c r="AR71" s="38"/>
      <c r="AS71" s="446"/>
      <c r="AT71" s="39"/>
      <c r="AU71" s="446"/>
      <c r="AV71" s="35"/>
      <c r="AW71" s="38"/>
      <c r="AX71" s="35"/>
      <c r="AY71" s="39"/>
      <c r="AZ71" s="42"/>
      <c r="BA71" s="31"/>
      <c r="BB71" s="33"/>
      <c r="BC71" s="34"/>
      <c r="BD71" s="35"/>
      <c r="BE71" s="33"/>
      <c r="BF71" s="43"/>
    </row>
    <row r="72" spans="1:58" ht="21" customHeight="1">
      <c r="A72" s="28" t="s">
        <v>685</v>
      </c>
      <c r="B72" s="29">
        <v>43620</v>
      </c>
      <c r="C72" s="30">
        <f t="shared" si="1"/>
        <v>3</v>
      </c>
      <c r="D72" s="71" t="str">
        <f t="shared" ref="D72:D135" si="2">IF(OR(C72=1,C72=7),1,IF(ISNA(VLOOKUP($B72,BI$5:BI$34,1,FALSE)),"",1))</f>
        <v/>
      </c>
      <c r="E72" s="31"/>
      <c r="F72" s="37"/>
      <c r="G72" s="32"/>
      <c r="H72" s="45"/>
      <c r="I72" s="31">
        <v>1</v>
      </c>
      <c r="J72" s="45"/>
      <c r="K72" s="32"/>
      <c r="L72" s="33"/>
      <c r="M72" s="34"/>
      <c r="N72" s="35"/>
      <c r="O72" s="33"/>
      <c r="P72" s="36"/>
      <c r="Q72" s="46"/>
      <c r="R72" s="396"/>
      <c r="S72" s="392"/>
      <c r="T72" s="392"/>
      <c r="U72" s="231"/>
      <c r="V72" s="71"/>
      <c r="W72" s="71"/>
      <c r="X72" s="232"/>
      <c r="Y72" s="32"/>
      <c r="Z72" s="446"/>
      <c r="AA72" s="37"/>
      <c r="AB72" s="35"/>
      <c r="AC72" s="446"/>
      <c r="AD72" s="33"/>
      <c r="AE72" s="444"/>
      <c r="AF72" s="304"/>
      <c r="AG72" s="32"/>
      <c r="AH72" s="38"/>
      <c r="AI72" s="35"/>
      <c r="AJ72" s="39"/>
      <c r="AK72" s="38"/>
      <c r="AL72" s="693"/>
      <c r="AM72" s="38"/>
      <c r="AN72" s="446"/>
      <c r="AO72" s="40"/>
      <c r="AP72" s="446"/>
      <c r="AQ72" s="41"/>
      <c r="AR72" s="38"/>
      <c r="AS72" s="446"/>
      <c r="AT72" s="39"/>
      <c r="AU72" s="446"/>
      <c r="AV72" s="35"/>
      <c r="AW72" s="38"/>
      <c r="AX72" s="35"/>
      <c r="AY72" s="39"/>
      <c r="AZ72" s="42"/>
      <c r="BA72" s="31"/>
      <c r="BB72" s="33"/>
      <c r="BC72" s="34"/>
      <c r="BD72" s="35"/>
      <c r="BE72" s="33"/>
      <c r="BF72" s="43"/>
    </row>
    <row r="73" spans="1:58" ht="21" customHeight="1">
      <c r="A73" s="28" t="s">
        <v>685</v>
      </c>
      <c r="B73" s="29">
        <v>43621</v>
      </c>
      <c r="C73" s="30">
        <f t="shared" si="1"/>
        <v>4</v>
      </c>
      <c r="D73" s="71" t="str">
        <f t="shared" si="2"/>
        <v/>
      </c>
      <c r="E73" s="31"/>
      <c r="F73" s="37"/>
      <c r="G73" s="32"/>
      <c r="H73" s="45"/>
      <c r="I73" s="31">
        <v>1</v>
      </c>
      <c r="J73" s="45">
        <v>4.1666666666666664E-2</v>
      </c>
      <c r="K73" s="32"/>
      <c r="L73" s="33"/>
      <c r="M73" s="34"/>
      <c r="N73" s="35"/>
      <c r="O73" s="33"/>
      <c r="P73" s="36"/>
      <c r="Q73" s="46"/>
      <c r="R73" s="396"/>
      <c r="S73" s="392"/>
      <c r="T73" s="392"/>
      <c r="U73" s="231"/>
      <c r="V73" s="71"/>
      <c r="W73" s="71"/>
      <c r="X73" s="232"/>
      <c r="Y73" s="32"/>
      <c r="Z73" s="446"/>
      <c r="AA73" s="37"/>
      <c r="AB73" s="35"/>
      <c r="AC73" s="446"/>
      <c r="AD73" s="33"/>
      <c r="AE73" s="444"/>
      <c r="AF73" s="304"/>
      <c r="AG73" s="32"/>
      <c r="AH73" s="38"/>
      <c r="AI73" s="35"/>
      <c r="AJ73" s="39"/>
      <c r="AK73" s="38"/>
      <c r="AL73" s="693"/>
      <c r="AM73" s="38"/>
      <c r="AN73" s="446"/>
      <c r="AO73" s="40"/>
      <c r="AP73" s="446"/>
      <c r="AQ73" s="41"/>
      <c r="AR73" s="38"/>
      <c r="AS73" s="446"/>
      <c r="AT73" s="39"/>
      <c r="AU73" s="446"/>
      <c r="AV73" s="35"/>
      <c r="AW73" s="38"/>
      <c r="AX73" s="35"/>
      <c r="AY73" s="39"/>
      <c r="AZ73" s="42"/>
      <c r="BA73" s="31"/>
      <c r="BB73" s="33"/>
      <c r="BC73" s="34"/>
      <c r="BD73" s="35"/>
      <c r="BE73" s="33"/>
      <c r="BF73" s="43"/>
    </row>
    <row r="74" spans="1:58" ht="21" customHeight="1">
      <c r="A74" s="28" t="s">
        <v>685</v>
      </c>
      <c r="B74" s="29">
        <v>43622</v>
      </c>
      <c r="C74" s="30">
        <f t="shared" ref="C74:C137" si="3">WEEKDAY(B74)</f>
        <v>5</v>
      </c>
      <c r="D74" s="71" t="str">
        <f t="shared" si="2"/>
        <v/>
      </c>
      <c r="E74" s="31"/>
      <c r="F74" s="37"/>
      <c r="G74" s="32"/>
      <c r="H74" s="45"/>
      <c r="I74" s="31">
        <v>1</v>
      </c>
      <c r="J74" s="45"/>
      <c r="K74" s="32"/>
      <c r="L74" s="33"/>
      <c r="M74" s="34"/>
      <c r="N74" s="35"/>
      <c r="O74" s="33"/>
      <c r="P74" s="36"/>
      <c r="Q74" s="46"/>
      <c r="R74" s="396"/>
      <c r="S74" s="392"/>
      <c r="T74" s="392"/>
      <c r="U74" s="231"/>
      <c r="V74" s="71"/>
      <c r="W74" s="71"/>
      <c r="X74" s="232"/>
      <c r="Y74" s="32"/>
      <c r="Z74" s="446"/>
      <c r="AA74" s="37"/>
      <c r="AB74" s="35"/>
      <c r="AC74" s="446"/>
      <c r="AD74" s="33"/>
      <c r="AE74" s="444"/>
      <c r="AF74" s="304"/>
      <c r="AG74" s="32"/>
      <c r="AH74" s="38"/>
      <c r="AI74" s="35"/>
      <c r="AJ74" s="39"/>
      <c r="AK74" s="38"/>
      <c r="AL74" s="693"/>
      <c r="AM74" s="38"/>
      <c r="AN74" s="446"/>
      <c r="AO74" s="40"/>
      <c r="AP74" s="446"/>
      <c r="AQ74" s="41"/>
      <c r="AR74" s="38"/>
      <c r="AS74" s="446"/>
      <c r="AT74" s="39"/>
      <c r="AU74" s="446"/>
      <c r="AV74" s="35"/>
      <c r="AW74" s="38"/>
      <c r="AX74" s="35"/>
      <c r="AY74" s="39"/>
      <c r="AZ74" s="42"/>
      <c r="BA74" s="31"/>
      <c r="BB74" s="33"/>
      <c r="BC74" s="34"/>
      <c r="BD74" s="35"/>
      <c r="BE74" s="33"/>
      <c r="BF74" s="43"/>
    </row>
    <row r="75" spans="1:58" ht="21" customHeight="1">
      <c r="A75" s="28" t="s">
        <v>685</v>
      </c>
      <c r="B75" s="29">
        <v>43623</v>
      </c>
      <c r="C75" s="30">
        <f t="shared" si="3"/>
        <v>6</v>
      </c>
      <c r="D75" s="71" t="str">
        <f t="shared" si="2"/>
        <v/>
      </c>
      <c r="E75" s="31"/>
      <c r="F75" s="37"/>
      <c r="G75" s="32"/>
      <c r="H75" s="45"/>
      <c r="I75" s="31">
        <v>1</v>
      </c>
      <c r="J75" s="45"/>
      <c r="K75" s="32"/>
      <c r="L75" s="33"/>
      <c r="M75" s="34"/>
      <c r="N75" s="35"/>
      <c r="O75" s="33"/>
      <c r="P75" s="36"/>
      <c r="Q75" s="46"/>
      <c r="R75" s="396"/>
      <c r="S75" s="392"/>
      <c r="T75" s="392"/>
      <c r="U75" s="231"/>
      <c r="V75" s="71"/>
      <c r="W75" s="71"/>
      <c r="X75" s="232"/>
      <c r="Y75" s="32"/>
      <c r="Z75" s="446"/>
      <c r="AA75" s="37"/>
      <c r="AB75" s="35"/>
      <c r="AC75" s="446"/>
      <c r="AD75" s="33"/>
      <c r="AE75" s="444"/>
      <c r="AF75" s="304"/>
      <c r="AG75" s="32"/>
      <c r="AH75" s="38"/>
      <c r="AI75" s="35"/>
      <c r="AJ75" s="39"/>
      <c r="AK75" s="38"/>
      <c r="AL75" s="693"/>
      <c r="AM75" s="38"/>
      <c r="AN75" s="446"/>
      <c r="AO75" s="40"/>
      <c r="AP75" s="446"/>
      <c r="AQ75" s="41"/>
      <c r="AR75" s="38"/>
      <c r="AS75" s="446"/>
      <c r="AT75" s="39"/>
      <c r="AU75" s="446"/>
      <c r="AV75" s="35"/>
      <c r="AW75" s="38"/>
      <c r="AX75" s="35"/>
      <c r="AY75" s="39"/>
      <c r="AZ75" s="42"/>
      <c r="BA75" s="31"/>
      <c r="BB75" s="33"/>
      <c r="BC75" s="34"/>
      <c r="BD75" s="35"/>
      <c r="BE75" s="33"/>
      <c r="BF75" s="43"/>
    </row>
    <row r="76" spans="1:58" ht="21" customHeight="1">
      <c r="A76" s="28" t="s">
        <v>685</v>
      </c>
      <c r="B76" s="29">
        <v>43624</v>
      </c>
      <c r="C76" s="30">
        <f t="shared" si="3"/>
        <v>7</v>
      </c>
      <c r="D76" s="71">
        <f t="shared" si="2"/>
        <v>1</v>
      </c>
      <c r="E76" s="31"/>
      <c r="F76" s="37"/>
      <c r="G76" s="32"/>
      <c r="H76" s="45"/>
      <c r="I76" s="31"/>
      <c r="J76" s="45"/>
      <c r="K76" s="32"/>
      <c r="L76" s="33"/>
      <c r="M76" s="34"/>
      <c r="N76" s="35"/>
      <c r="O76" s="33"/>
      <c r="P76" s="36"/>
      <c r="Q76" s="46"/>
      <c r="R76" s="396"/>
      <c r="S76" s="392"/>
      <c r="T76" s="392"/>
      <c r="U76" s="231"/>
      <c r="V76" s="71"/>
      <c r="W76" s="71"/>
      <c r="X76" s="232"/>
      <c r="Y76" s="32"/>
      <c r="Z76" s="446"/>
      <c r="AA76" s="37"/>
      <c r="AB76" s="35"/>
      <c r="AC76" s="446"/>
      <c r="AD76" s="33"/>
      <c r="AE76" s="444"/>
      <c r="AF76" s="304"/>
      <c r="AG76" s="32"/>
      <c r="AH76" s="38"/>
      <c r="AI76" s="35"/>
      <c r="AJ76" s="39"/>
      <c r="AK76" s="38"/>
      <c r="AL76" s="693"/>
      <c r="AM76" s="38"/>
      <c r="AN76" s="446"/>
      <c r="AO76" s="40"/>
      <c r="AP76" s="446"/>
      <c r="AQ76" s="41"/>
      <c r="AR76" s="38"/>
      <c r="AS76" s="446"/>
      <c r="AT76" s="39"/>
      <c r="AU76" s="446"/>
      <c r="AV76" s="35"/>
      <c r="AW76" s="38"/>
      <c r="AX76" s="35"/>
      <c r="AY76" s="39"/>
      <c r="AZ76" s="42"/>
      <c r="BA76" s="31"/>
      <c r="BB76" s="33"/>
      <c r="BC76" s="34"/>
      <c r="BD76" s="35"/>
      <c r="BE76" s="33"/>
      <c r="BF76" s="43"/>
    </row>
    <row r="77" spans="1:58" ht="21" customHeight="1">
      <c r="A77" s="28" t="s">
        <v>685</v>
      </c>
      <c r="B77" s="29">
        <v>43625</v>
      </c>
      <c r="C77" s="30">
        <f t="shared" si="3"/>
        <v>1</v>
      </c>
      <c r="D77" s="71">
        <f t="shared" si="2"/>
        <v>1</v>
      </c>
      <c r="E77" s="31"/>
      <c r="F77" s="37"/>
      <c r="G77" s="32"/>
      <c r="H77" s="45"/>
      <c r="I77" s="31"/>
      <c r="J77" s="45"/>
      <c r="K77" s="32"/>
      <c r="L77" s="33"/>
      <c r="M77" s="34"/>
      <c r="N77" s="35"/>
      <c r="O77" s="33"/>
      <c r="P77" s="36"/>
      <c r="Q77" s="46"/>
      <c r="R77" s="396"/>
      <c r="S77" s="392"/>
      <c r="T77" s="392"/>
      <c r="U77" s="231"/>
      <c r="V77" s="71"/>
      <c r="W77" s="71"/>
      <c r="X77" s="232"/>
      <c r="Y77" s="32"/>
      <c r="Z77" s="446"/>
      <c r="AA77" s="37"/>
      <c r="AB77" s="35"/>
      <c r="AC77" s="446"/>
      <c r="AD77" s="33"/>
      <c r="AE77" s="444"/>
      <c r="AF77" s="304"/>
      <c r="AG77" s="32"/>
      <c r="AH77" s="38"/>
      <c r="AI77" s="35"/>
      <c r="AJ77" s="39"/>
      <c r="AK77" s="38"/>
      <c r="AL77" s="693"/>
      <c r="AM77" s="38"/>
      <c r="AN77" s="446"/>
      <c r="AO77" s="40"/>
      <c r="AP77" s="446"/>
      <c r="AQ77" s="41"/>
      <c r="AR77" s="38"/>
      <c r="AS77" s="446"/>
      <c r="AT77" s="39"/>
      <c r="AU77" s="446"/>
      <c r="AV77" s="35"/>
      <c r="AW77" s="38"/>
      <c r="AX77" s="35"/>
      <c r="AY77" s="39"/>
      <c r="AZ77" s="42"/>
      <c r="BA77" s="31"/>
      <c r="BB77" s="33"/>
      <c r="BC77" s="34"/>
      <c r="BD77" s="35"/>
      <c r="BE77" s="33"/>
      <c r="BF77" s="43"/>
    </row>
    <row r="78" spans="1:58" ht="21" customHeight="1">
      <c r="A78" s="28" t="s">
        <v>685</v>
      </c>
      <c r="B78" s="29">
        <v>43626</v>
      </c>
      <c r="C78" s="30">
        <f t="shared" si="3"/>
        <v>2</v>
      </c>
      <c r="D78" s="71" t="str">
        <f t="shared" si="2"/>
        <v/>
      </c>
      <c r="E78" s="31"/>
      <c r="F78" s="37"/>
      <c r="G78" s="32"/>
      <c r="H78" s="45"/>
      <c r="I78" s="31">
        <v>1</v>
      </c>
      <c r="J78" s="45"/>
      <c r="K78" s="32"/>
      <c r="L78" s="33"/>
      <c r="M78" s="34"/>
      <c r="N78" s="35"/>
      <c r="O78" s="33"/>
      <c r="P78" s="36"/>
      <c r="Q78" s="46"/>
      <c r="R78" s="396"/>
      <c r="S78" s="392"/>
      <c r="T78" s="392"/>
      <c r="U78" s="231"/>
      <c r="V78" s="71"/>
      <c r="W78" s="71"/>
      <c r="X78" s="232"/>
      <c r="Y78" s="32"/>
      <c r="Z78" s="446"/>
      <c r="AA78" s="37"/>
      <c r="AB78" s="35"/>
      <c r="AC78" s="446"/>
      <c r="AD78" s="33"/>
      <c r="AE78" s="444"/>
      <c r="AF78" s="304"/>
      <c r="AG78" s="32"/>
      <c r="AH78" s="38"/>
      <c r="AI78" s="35"/>
      <c r="AJ78" s="39"/>
      <c r="AK78" s="38"/>
      <c r="AL78" s="693"/>
      <c r="AM78" s="38"/>
      <c r="AN78" s="446"/>
      <c r="AO78" s="40"/>
      <c r="AP78" s="446"/>
      <c r="AQ78" s="41"/>
      <c r="AR78" s="38"/>
      <c r="AS78" s="446"/>
      <c r="AT78" s="39"/>
      <c r="AU78" s="446"/>
      <c r="AV78" s="35"/>
      <c r="AW78" s="38"/>
      <c r="AX78" s="35"/>
      <c r="AY78" s="39"/>
      <c r="AZ78" s="42"/>
      <c r="BA78" s="31"/>
      <c r="BB78" s="33"/>
      <c r="BC78" s="34"/>
      <c r="BD78" s="35"/>
      <c r="BE78" s="33"/>
      <c r="BF78" s="43"/>
    </row>
    <row r="79" spans="1:58" ht="21" customHeight="1">
      <c r="A79" s="28" t="s">
        <v>685</v>
      </c>
      <c r="B79" s="29">
        <v>43627</v>
      </c>
      <c r="C79" s="30">
        <f t="shared" si="3"/>
        <v>3</v>
      </c>
      <c r="D79" s="71" t="str">
        <f t="shared" si="2"/>
        <v/>
      </c>
      <c r="E79" s="31"/>
      <c r="F79" s="37"/>
      <c r="G79" s="32"/>
      <c r="H79" s="45"/>
      <c r="I79" s="31">
        <v>1</v>
      </c>
      <c r="J79" s="45"/>
      <c r="K79" s="32"/>
      <c r="L79" s="33"/>
      <c r="M79" s="34"/>
      <c r="N79" s="35"/>
      <c r="O79" s="33"/>
      <c r="P79" s="36"/>
      <c r="Q79" s="46"/>
      <c r="R79" s="396"/>
      <c r="S79" s="231"/>
      <c r="T79" s="231"/>
      <c r="U79" s="231"/>
      <c r="V79" s="71"/>
      <c r="W79" s="71"/>
      <c r="X79" s="232"/>
      <c r="Y79" s="32"/>
      <c r="Z79" s="446"/>
      <c r="AA79" s="37"/>
      <c r="AB79" s="35"/>
      <c r="AC79" s="446"/>
      <c r="AD79" s="33"/>
      <c r="AE79" s="444"/>
      <c r="AF79" s="304"/>
      <c r="AG79" s="32"/>
      <c r="AH79" s="38"/>
      <c r="AI79" s="35"/>
      <c r="AJ79" s="39"/>
      <c r="AK79" s="38"/>
      <c r="AL79" s="693"/>
      <c r="AM79" s="38"/>
      <c r="AN79" s="446"/>
      <c r="AO79" s="40"/>
      <c r="AP79" s="446"/>
      <c r="AQ79" s="41"/>
      <c r="AR79" s="38"/>
      <c r="AS79" s="446"/>
      <c r="AT79" s="39"/>
      <c r="AU79" s="446"/>
      <c r="AV79" s="35"/>
      <c r="AW79" s="38"/>
      <c r="AX79" s="35"/>
      <c r="AY79" s="39"/>
      <c r="AZ79" s="42"/>
      <c r="BA79" s="31"/>
      <c r="BB79" s="33"/>
      <c r="BC79" s="34"/>
      <c r="BD79" s="35"/>
      <c r="BE79" s="33"/>
      <c r="BF79" s="43"/>
    </row>
    <row r="80" spans="1:58" ht="21" customHeight="1">
      <c r="A80" s="28" t="s">
        <v>685</v>
      </c>
      <c r="B80" s="29">
        <v>43628</v>
      </c>
      <c r="C80" s="30">
        <f t="shared" si="3"/>
        <v>4</v>
      </c>
      <c r="D80" s="71" t="str">
        <f t="shared" si="2"/>
        <v/>
      </c>
      <c r="E80" s="31"/>
      <c r="F80" s="37"/>
      <c r="G80" s="32"/>
      <c r="H80" s="45"/>
      <c r="I80" s="31">
        <v>1</v>
      </c>
      <c r="J80" s="45"/>
      <c r="K80" s="32"/>
      <c r="L80" s="33"/>
      <c r="M80" s="34"/>
      <c r="N80" s="35"/>
      <c r="O80" s="33"/>
      <c r="P80" s="36"/>
      <c r="Q80" s="46"/>
      <c r="R80" s="396"/>
      <c r="S80" s="231"/>
      <c r="T80" s="231"/>
      <c r="U80" s="231"/>
      <c r="V80" s="71"/>
      <c r="W80" s="71"/>
      <c r="X80" s="232"/>
      <c r="Y80" s="32"/>
      <c r="Z80" s="446"/>
      <c r="AA80" s="37"/>
      <c r="AB80" s="35"/>
      <c r="AC80" s="446"/>
      <c r="AD80" s="33"/>
      <c r="AE80" s="444"/>
      <c r="AF80" s="304"/>
      <c r="AG80" s="32"/>
      <c r="AH80" s="38"/>
      <c r="AI80" s="35"/>
      <c r="AJ80" s="39"/>
      <c r="AK80" s="38"/>
      <c r="AL80" s="693"/>
      <c r="AM80" s="38"/>
      <c r="AN80" s="446"/>
      <c r="AO80" s="40"/>
      <c r="AP80" s="446"/>
      <c r="AQ80" s="41"/>
      <c r="AR80" s="38"/>
      <c r="AS80" s="446"/>
      <c r="AT80" s="39"/>
      <c r="AU80" s="446"/>
      <c r="AV80" s="35"/>
      <c r="AW80" s="38"/>
      <c r="AX80" s="35"/>
      <c r="AY80" s="39"/>
      <c r="AZ80" s="42"/>
      <c r="BA80" s="31"/>
      <c r="BB80" s="33"/>
      <c r="BC80" s="34"/>
      <c r="BD80" s="35"/>
      <c r="BE80" s="33"/>
      <c r="BF80" s="43"/>
    </row>
    <row r="81" spans="1:58" ht="21" customHeight="1">
      <c r="A81" s="28" t="s">
        <v>685</v>
      </c>
      <c r="B81" s="29">
        <v>43629</v>
      </c>
      <c r="C81" s="30">
        <f t="shared" si="3"/>
        <v>5</v>
      </c>
      <c r="D81" s="71" t="str">
        <f t="shared" si="2"/>
        <v/>
      </c>
      <c r="E81" s="31"/>
      <c r="F81" s="37"/>
      <c r="G81" s="32"/>
      <c r="H81" s="45"/>
      <c r="I81" s="31">
        <v>1</v>
      </c>
      <c r="J81" s="45"/>
      <c r="K81" s="32"/>
      <c r="L81" s="33"/>
      <c r="M81" s="34"/>
      <c r="N81" s="35"/>
      <c r="O81" s="33"/>
      <c r="P81" s="36"/>
      <c r="Q81" s="46"/>
      <c r="R81" s="396"/>
      <c r="S81" s="231"/>
      <c r="T81" s="231"/>
      <c r="U81" s="231"/>
      <c r="V81" s="71"/>
      <c r="W81" s="71"/>
      <c r="X81" s="232"/>
      <c r="Y81" s="32"/>
      <c r="Z81" s="446"/>
      <c r="AA81" s="37"/>
      <c r="AB81" s="35"/>
      <c r="AC81" s="446"/>
      <c r="AD81" s="33"/>
      <c r="AE81" s="444"/>
      <c r="AF81" s="304"/>
      <c r="AG81" s="32"/>
      <c r="AH81" s="38"/>
      <c r="AI81" s="35"/>
      <c r="AJ81" s="39"/>
      <c r="AK81" s="38"/>
      <c r="AL81" s="693"/>
      <c r="AM81" s="38"/>
      <c r="AN81" s="446"/>
      <c r="AO81" s="40"/>
      <c r="AP81" s="446"/>
      <c r="AQ81" s="41"/>
      <c r="AR81" s="38"/>
      <c r="AS81" s="446"/>
      <c r="AT81" s="39"/>
      <c r="AU81" s="446"/>
      <c r="AV81" s="35"/>
      <c r="AW81" s="38"/>
      <c r="AX81" s="35"/>
      <c r="AY81" s="39"/>
      <c r="AZ81" s="42"/>
      <c r="BA81" s="31"/>
      <c r="BB81" s="33"/>
      <c r="BC81" s="34"/>
      <c r="BD81" s="35"/>
      <c r="BE81" s="33"/>
      <c r="BF81" s="43"/>
    </row>
    <row r="82" spans="1:58" ht="21" customHeight="1">
      <c r="A82" s="28" t="s">
        <v>685</v>
      </c>
      <c r="B82" s="29">
        <v>43630</v>
      </c>
      <c r="C82" s="30">
        <f t="shared" si="3"/>
        <v>6</v>
      </c>
      <c r="D82" s="71" t="str">
        <f t="shared" si="2"/>
        <v/>
      </c>
      <c r="E82" s="31"/>
      <c r="F82" s="37"/>
      <c r="G82" s="32"/>
      <c r="H82" s="45"/>
      <c r="I82" s="31">
        <v>1</v>
      </c>
      <c r="J82" s="45"/>
      <c r="K82" s="32"/>
      <c r="L82" s="33"/>
      <c r="M82" s="34"/>
      <c r="N82" s="35"/>
      <c r="O82" s="33"/>
      <c r="P82" s="36"/>
      <c r="Q82" s="46"/>
      <c r="R82" s="396"/>
      <c r="S82" s="231"/>
      <c r="T82" s="231"/>
      <c r="U82" s="231"/>
      <c r="V82" s="71"/>
      <c r="W82" s="71"/>
      <c r="X82" s="232"/>
      <c r="Y82" s="32"/>
      <c r="Z82" s="446"/>
      <c r="AA82" s="37"/>
      <c r="AB82" s="35"/>
      <c r="AC82" s="446"/>
      <c r="AD82" s="33"/>
      <c r="AE82" s="444"/>
      <c r="AF82" s="304"/>
      <c r="AG82" s="32"/>
      <c r="AH82" s="38"/>
      <c r="AI82" s="35"/>
      <c r="AJ82" s="39"/>
      <c r="AK82" s="38"/>
      <c r="AL82" s="693"/>
      <c r="AM82" s="38"/>
      <c r="AN82" s="446"/>
      <c r="AO82" s="40"/>
      <c r="AP82" s="446"/>
      <c r="AQ82" s="41"/>
      <c r="AR82" s="38"/>
      <c r="AS82" s="446"/>
      <c r="AT82" s="39"/>
      <c r="AU82" s="446"/>
      <c r="AV82" s="35"/>
      <c r="AW82" s="38"/>
      <c r="AX82" s="35"/>
      <c r="AY82" s="39"/>
      <c r="AZ82" s="42"/>
      <c r="BA82" s="31"/>
      <c r="BB82" s="33"/>
      <c r="BC82" s="34"/>
      <c r="BD82" s="35"/>
      <c r="BE82" s="33"/>
      <c r="BF82" s="43"/>
    </row>
    <row r="83" spans="1:58" ht="21" customHeight="1">
      <c r="A83" s="28" t="s">
        <v>685</v>
      </c>
      <c r="B83" s="29">
        <v>43631</v>
      </c>
      <c r="C83" s="30">
        <f t="shared" si="3"/>
        <v>7</v>
      </c>
      <c r="D83" s="71">
        <f t="shared" si="2"/>
        <v>1</v>
      </c>
      <c r="E83" s="31"/>
      <c r="F83" s="37"/>
      <c r="G83" s="32"/>
      <c r="H83" s="45"/>
      <c r="I83" s="31"/>
      <c r="J83" s="45"/>
      <c r="K83" s="32"/>
      <c r="L83" s="33"/>
      <c r="M83" s="34"/>
      <c r="N83" s="35"/>
      <c r="O83" s="33"/>
      <c r="P83" s="36"/>
      <c r="Q83" s="46"/>
      <c r="R83" s="396"/>
      <c r="S83" s="231"/>
      <c r="T83" s="231"/>
      <c r="U83" s="231"/>
      <c r="V83" s="71"/>
      <c r="W83" s="71"/>
      <c r="X83" s="232"/>
      <c r="Y83" s="32"/>
      <c r="Z83" s="446"/>
      <c r="AA83" s="37"/>
      <c r="AB83" s="35"/>
      <c r="AC83" s="446"/>
      <c r="AD83" s="33"/>
      <c r="AE83" s="444"/>
      <c r="AF83" s="304"/>
      <c r="AG83" s="32"/>
      <c r="AH83" s="38"/>
      <c r="AI83" s="35"/>
      <c r="AJ83" s="39"/>
      <c r="AK83" s="38"/>
      <c r="AL83" s="693"/>
      <c r="AM83" s="38"/>
      <c r="AN83" s="446"/>
      <c r="AO83" s="40"/>
      <c r="AP83" s="446"/>
      <c r="AQ83" s="41"/>
      <c r="AR83" s="38"/>
      <c r="AS83" s="446"/>
      <c r="AT83" s="39"/>
      <c r="AU83" s="446"/>
      <c r="AV83" s="35"/>
      <c r="AW83" s="38"/>
      <c r="AX83" s="35"/>
      <c r="AY83" s="39"/>
      <c r="AZ83" s="42"/>
      <c r="BA83" s="31"/>
      <c r="BB83" s="33"/>
      <c r="BC83" s="34"/>
      <c r="BD83" s="35"/>
      <c r="BE83" s="33"/>
      <c r="BF83" s="43"/>
    </row>
    <row r="84" spans="1:58" ht="21" customHeight="1">
      <c r="A84" s="28" t="s">
        <v>685</v>
      </c>
      <c r="B84" s="29">
        <v>43632</v>
      </c>
      <c r="C84" s="30">
        <f t="shared" si="3"/>
        <v>1</v>
      </c>
      <c r="D84" s="71">
        <f t="shared" si="2"/>
        <v>1</v>
      </c>
      <c r="E84" s="31"/>
      <c r="F84" s="37"/>
      <c r="G84" s="32"/>
      <c r="H84" s="45"/>
      <c r="I84" s="31"/>
      <c r="J84" s="45"/>
      <c r="K84" s="32"/>
      <c r="L84" s="33"/>
      <c r="M84" s="34"/>
      <c r="N84" s="35"/>
      <c r="O84" s="33"/>
      <c r="P84" s="36"/>
      <c r="Q84" s="46"/>
      <c r="R84" s="396"/>
      <c r="S84" s="231"/>
      <c r="T84" s="231"/>
      <c r="U84" s="231"/>
      <c r="V84" s="71"/>
      <c r="W84" s="71"/>
      <c r="X84" s="232"/>
      <c r="Y84" s="32"/>
      <c r="Z84" s="446"/>
      <c r="AA84" s="37"/>
      <c r="AB84" s="35"/>
      <c r="AC84" s="446"/>
      <c r="AD84" s="33"/>
      <c r="AE84" s="444"/>
      <c r="AF84" s="304"/>
      <c r="AG84" s="32"/>
      <c r="AH84" s="37"/>
      <c r="AI84" s="35"/>
      <c r="AJ84" s="47"/>
      <c r="AK84" s="37"/>
      <c r="AL84" s="693"/>
      <c r="AM84" s="37"/>
      <c r="AN84" s="447"/>
      <c r="AO84" s="48"/>
      <c r="AP84" s="447"/>
      <c r="AQ84" s="49"/>
      <c r="AR84" s="37"/>
      <c r="AS84" s="447"/>
      <c r="AT84" s="47"/>
      <c r="AU84" s="447"/>
      <c r="AV84" s="35"/>
      <c r="AW84" s="37"/>
      <c r="AX84" s="35"/>
      <c r="AY84" s="47"/>
      <c r="AZ84" s="33"/>
      <c r="BA84" s="31"/>
      <c r="BB84" s="33"/>
      <c r="BC84" s="34"/>
      <c r="BD84" s="35"/>
      <c r="BE84" s="33"/>
      <c r="BF84" s="43"/>
    </row>
    <row r="85" spans="1:58" ht="21" customHeight="1">
      <c r="A85" s="28" t="s">
        <v>685</v>
      </c>
      <c r="B85" s="29">
        <v>43633</v>
      </c>
      <c r="C85" s="30">
        <f t="shared" si="3"/>
        <v>2</v>
      </c>
      <c r="D85" s="71" t="str">
        <f t="shared" si="2"/>
        <v/>
      </c>
      <c r="E85" s="31"/>
      <c r="F85" s="37"/>
      <c r="G85" s="32"/>
      <c r="H85" s="45"/>
      <c r="I85" s="31">
        <v>1</v>
      </c>
      <c r="J85" s="45"/>
      <c r="K85" s="32"/>
      <c r="L85" s="33"/>
      <c r="M85" s="34"/>
      <c r="N85" s="35"/>
      <c r="O85" s="33"/>
      <c r="P85" s="36"/>
      <c r="Q85" s="46"/>
      <c r="R85" s="396"/>
      <c r="S85" s="231"/>
      <c r="T85" s="231"/>
      <c r="U85" s="231"/>
      <c r="V85" s="71"/>
      <c r="W85" s="71"/>
      <c r="X85" s="232"/>
      <c r="Y85" s="32"/>
      <c r="Z85" s="446"/>
      <c r="AA85" s="37"/>
      <c r="AB85" s="35"/>
      <c r="AC85" s="446"/>
      <c r="AD85" s="33"/>
      <c r="AE85" s="444"/>
      <c r="AF85" s="304"/>
      <c r="AG85" s="32"/>
      <c r="AH85" s="38"/>
      <c r="AI85" s="35"/>
      <c r="AJ85" s="39"/>
      <c r="AK85" s="38"/>
      <c r="AL85" s="693"/>
      <c r="AM85" s="38"/>
      <c r="AN85" s="446"/>
      <c r="AO85" s="40"/>
      <c r="AP85" s="446"/>
      <c r="AQ85" s="41"/>
      <c r="AR85" s="38"/>
      <c r="AS85" s="446"/>
      <c r="AT85" s="39"/>
      <c r="AU85" s="446"/>
      <c r="AV85" s="35"/>
      <c r="AW85" s="38"/>
      <c r="AX85" s="35"/>
      <c r="AY85" s="39"/>
      <c r="AZ85" s="42"/>
      <c r="BA85" s="31"/>
      <c r="BB85" s="33"/>
      <c r="BC85" s="34"/>
      <c r="BD85" s="35"/>
      <c r="BE85" s="33"/>
      <c r="BF85" s="43"/>
    </row>
    <row r="86" spans="1:58" ht="21" customHeight="1">
      <c r="A86" s="28" t="s">
        <v>685</v>
      </c>
      <c r="B86" s="29">
        <v>43634</v>
      </c>
      <c r="C86" s="30">
        <f t="shared" si="3"/>
        <v>3</v>
      </c>
      <c r="D86" s="71" t="str">
        <f t="shared" si="2"/>
        <v/>
      </c>
      <c r="E86" s="31"/>
      <c r="F86" s="37"/>
      <c r="G86" s="32"/>
      <c r="H86" s="45"/>
      <c r="I86" s="31">
        <v>1</v>
      </c>
      <c r="J86" s="45"/>
      <c r="K86" s="32"/>
      <c r="L86" s="33"/>
      <c r="M86" s="34"/>
      <c r="N86" s="35"/>
      <c r="O86" s="33"/>
      <c r="P86" s="36"/>
      <c r="Q86" s="46"/>
      <c r="R86" s="396"/>
      <c r="S86" s="231"/>
      <c r="T86" s="231"/>
      <c r="U86" s="231"/>
      <c r="V86" s="71"/>
      <c r="W86" s="71"/>
      <c r="X86" s="232"/>
      <c r="Y86" s="32"/>
      <c r="Z86" s="446"/>
      <c r="AA86" s="37"/>
      <c r="AB86" s="35"/>
      <c r="AC86" s="446"/>
      <c r="AD86" s="33"/>
      <c r="AE86" s="444"/>
      <c r="AF86" s="304"/>
      <c r="AG86" s="32"/>
      <c r="AH86" s="38"/>
      <c r="AI86" s="35"/>
      <c r="AJ86" s="39"/>
      <c r="AK86" s="38"/>
      <c r="AL86" s="693"/>
      <c r="AM86" s="38"/>
      <c r="AN86" s="446"/>
      <c r="AO86" s="40"/>
      <c r="AP86" s="446"/>
      <c r="AQ86" s="41"/>
      <c r="AR86" s="38"/>
      <c r="AS86" s="446"/>
      <c r="AT86" s="39"/>
      <c r="AU86" s="446"/>
      <c r="AV86" s="35"/>
      <c r="AW86" s="38"/>
      <c r="AX86" s="35"/>
      <c r="AY86" s="39"/>
      <c r="AZ86" s="42"/>
      <c r="BA86" s="31"/>
      <c r="BB86" s="33"/>
      <c r="BC86" s="34"/>
      <c r="BD86" s="35"/>
      <c r="BE86" s="33"/>
      <c r="BF86" s="43"/>
    </row>
    <row r="87" spans="1:58" ht="21" customHeight="1">
      <c r="A87" s="28" t="s">
        <v>685</v>
      </c>
      <c r="B87" s="29">
        <v>43635</v>
      </c>
      <c r="C87" s="30">
        <f t="shared" si="3"/>
        <v>4</v>
      </c>
      <c r="D87" s="71" t="str">
        <f t="shared" si="2"/>
        <v/>
      </c>
      <c r="E87" s="31"/>
      <c r="F87" s="37"/>
      <c r="G87" s="32"/>
      <c r="H87" s="45"/>
      <c r="I87" s="31">
        <v>1</v>
      </c>
      <c r="J87" s="45"/>
      <c r="K87" s="32"/>
      <c r="L87" s="33"/>
      <c r="M87" s="34"/>
      <c r="N87" s="35"/>
      <c r="O87" s="33"/>
      <c r="P87" s="36"/>
      <c r="Q87" s="46"/>
      <c r="R87" s="396"/>
      <c r="S87" s="231"/>
      <c r="T87" s="231"/>
      <c r="U87" s="231"/>
      <c r="V87" s="71"/>
      <c r="W87" s="71"/>
      <c r="X87" s="232"/>
      <c r="Y87" s="32"/>
      <c r="Z87" s="446"/>
      <c r="AA87" s="37"/>
      <c r="AB87" s="35"/>
      <c r="AC87" s="446"/>
      <c r="AD87" s="33"/>
      <c r="AE87" s="444"/>
      <c r="AF87" s="304"/>
      <c r="AG87" s="32"/>
      <c r="AH87" s="38"/>
      <c r="AI87" s="35"/>
      <c r="AJ87" s="39"/>
      <c r="AK87" s="38"/>
      <c r="AL87" s="693"/>
      <c r="AM87" s="38"/>
      <c r="AN87" s="446"/>
      <c r="AO87" s="40"/>
      <c r="AP87" s="446"/>
      <c r="AQ87" s="41"/>
      <c r="AR87" s="38"/>
      <c r="AS87" s="446"/>
      <c r="AT87" s="39"/>
      <c r="AU87" s="446"/>
      <c r="AV87" s="35"/>
      <c r="AW87" s="38"/>
      <c r="AX87" s="35"/>
      <c r="AY87" s="39"/>
      <c r="AZ87" s="42"/>
      <c r="BA87" s="31"/>
      <c r="BB87" s="33"/>
      <c r="BC87" s="34"/>
      <c r="BD87" s="35"/>
      <c r="BE87" s="33"/>
      <c r="BF87" s="43"/>
    </row>
    <row r="88" spans="1:58" ht="21" customHeight="1">
      <c r="A88" s="28" t="s">
        <v>685</v>
      </c>
      <c r="B88" s="29">
        <v>43636</v>
      </c>
      <c r="C88" s="30">
        <f t="shared" si="3"/>
        <v>5</v>
      </c>
      <c r="D88" s="71" t="str">
        <f t="shared" si="2"/>
        <v/>
      </c>
      <c r="E88" s="31"/>
      <c r="F88" s="37"/>
      <c r="G88" s="32"/>
      <c r="H88" s="45"/>
      <c r="I88" s="31">
        <v>1</v>
      </c>
      <c r="J88" s="45"/>
      <c r="K88" s="32"/>
      <c r="L88" s="33"/>
      <c r="M88" s="34"/>
      <c r="N88" s="35"/>
      <c r="O88" s="33"/>
      <c r="P88" s="36"/>
      <c r="Q88" s="46"/>
      <c r="R88" s="396"/>
      <c r="S88" s="231"/>
      <c r="T88" s="231"/>
      <c r="U88" s="231"/>
      <c r="V88" s="71"/>
      <c r="W88" s="71"/>
      <c r="X88" s="232"/>
      <c r="Y88" s="32"/>
      <c r="Z88" s="446"/>
      <c r="AA88" s="37"/>
      <c r="AB88" s="35"/>
      <c r="AC88" s="446"/>
      <c r="AD88" s="33"/>
      <c r="AE88" s="444"/>
      <c r="AF88" s="304"/>
      <c r="AG88" s="32"/>
      <c r="AH88" s="38"/>
      <c r="AI88" s="35"/>
      <c r="AJ88" s="39"/>
      <c r="AK88" s="38"/>
      <c r="AL88" s="693"/>
      <c r="AM88" s="50"/>
      <c r="AN88" s="446"/>
      <c r="AO88" s="40"/>
      <c r="AP88" s="446"/>
      <c r="AQ88" s="41"/>
      <c r="AR88" s="38"/>
      <c r="AS88" s="446"/>
      <c r="AT88" s="39"/>
      <c r="AU88" s="446"/>
      <c r="AV88" s="35"/>
      <c r="AW88" s="38"/>
      <c r="AX88" s="35"/>
      <c r="AY88" s="39"/>
      <c r="AZ88" s="42"/>
      <c r="BA88" s="31"/>
      <c r="BB88" s="33"/>
      <c r="BC88" s="34"/>
      <c r="BD88" s="35"/>
      <c r="BE88" s="33"/>
      <c r="BF88" s="43"/>
    </row>
    <row r="89" spans="1:58" ht="21" customHeight="1">
      <c r="A89" s="28" t="s">
        <v>685</v>
      </c>
      <c r="B89" s="29">
        <v>43637</v>
      </c>
      <c r="C89" s="30">
        <f t="shared" si="3"/>
        <v>6</v>
      </c>
      <c r="D89" s="71" t="str">
        <f t="shared" si="2"/>
        <v/>
      </c>
      <c r="E89" s="31"/>
      <c r="F89" s="37"/>
      <c r="G89" s="32"/>
      <c r="H89" s="45"/>
      <c r="I89" s="31">
        <v>1</v>
      </c>
      <c r="J89" s="45"/>
      <c r="K89" s="32"/>
      <c r="L89" s="33"/>
      <c r="M89" s="34"/>
      <c r="N89" s="35"/>
      <c r="O89" s="33"/>
      <c r="P89" s="36"/>
      <c r="Q89" s="46"/>
      <c r="R89" s="396"/>
      <c r="S89" s="231"/>
      <c r="T89" s="231"/>
      <c r="U89" s="231"/>
      <c r="V89" s="71"/>
      <c r="W89" s="71"/>
      <c r="X89" s="232"/>
      <c r="Y89" s="32"/>
      <c r="Z89" s="446"/>
      <c r="AA89" s="37"/>
      <c r="AB89" s="35"/>
      <c r="AC89" s="446"/>
      <c r="AD89" s="33"/>
      <c r="AE89" s="444"/>
      <c r="AF89" s="304"/>
      <c r="AG89" s="32"/>
      <c r="AH89" s="38"/>
      <c r="AI89" s="35"/>
      <c r="AJ89" s="39"/>
      <c r="AK89" s="38"/>
      <c r="AL89" s="693"/>
      <c r="AM89" s="38"/>
      <c r="AN89" s="446"/>
      <c r="AO89" s="51"/>
      <c r="AP89" s="52"/>
      <c r="AQ89" s="41"/>
      <c r="AR89" s="38"/>
      <c r="AS89" s="446"/>
      <c r="AT89" s="39"/>
      <c r="AU89" s="446"/>
      <c r="AV89" s="35"/>
      <c r="AW89" s="38"/>
      <c r="AX89" s="35"/>
      <c r="AY89" s="39"/>
      <c r="AZ89" s="42"/>
      <c r="BA89" s="31"/>
      <c r="BB89" s="33"/>
      <c r="BC89" s="34"/>
      <c r="BD89" s="35"/>
      <c r="BE89" s="33"/>
      <c r="BF89" s="43"/>
    </row>
    <row r="90" spans="1:58" ht="21" customHeight="1">
      <c r="A90" s="28" t="s">
        <v>685</v>
      </c>
      <c r="B90" s="29">
        <v>43638</v>
      </c>
      <c r="C90" s="30">
        <f t="shared" si="3"/>
        <v>7</v>
      </c>
      <c r="D90" s="71">
        <f t="shared" si="2"/>
        <v>1</v>
      </c>
      <c r="E90" s="31"/>
      <c r="F90" s="37"/>
      <c r="G90" s="32"/>
      <c r="H90" s="45"/>
      <c r="I90" s="31"/>
      <c r="J90" s="45"/>
      <c r="K90" s="32"/>
      <c r="L90" s="33"/>
      <c r="M90" s="34"/>
      <c r="N90" s="35"/>
      <c r="O90" s="33"/>
      <c r="P90" s="36"/>
      <c r="Q90" s="46"/>
      <c r="R90" s="396"/>
      <c r="S90" s="231"/>
      <c r="T90" s="231"/>
      <c r="U90" s="231"/>
      <c r="V90" s="71"/>
      <c r="W90" s="71"/>
      <c r="X90" s="232"/>
      <c r="Y90" s="32"/>
      <c r="Z90" s="446"/>
      <c r="AA90" s="37"/>
      <c r="AB90" s="35"/>
      <c r="AC90" s="446"/>
      <c r="AD90" s="33"/>
      <c r="AE90" s="444"/>
      <c r="AF90" s="304"/>
      <c r="AG90" s="32"/>
      <c r="AH90" s="50"/>
      <c r="AI90" s="35"/>
      <c r="AJ90" s="39"/>
      <c r="AK90" s="38"/>
      <c r="AL90" s="693"/>
      <c r="AM90" s="38"/>
      <c r="AN90" s="446"/>
      <c r="AO90" s="40"/>
      <c r="AP90" s="446"/>
      <c r="AQ90" s="41"/>
      <c r="AR90" s="38"/>
      <c r="AS90" s="446"/>
      <c r="AT90" s="39"/>
      <c r="AU90" s="446"/>
      <c r="AV90" s="35"/>
      <c r="AW90" s="38"/>
      <c r="AX90" s="35"/>
      <c r="AY90" s="39"/>
      <c r="AZ90" s="42"/>
      <c r="BA90" s="31"/>
      <c r="BB90" s="33"/>
      <c r="BC90" s="34"/>
      <c r="BD90" s="35"/>
      <c r="BE90" s="33"/>
      <c r="BF90" s="43"/>
    </row>
    <row r="91" spans="1:58" ht="21" customHeight="1">
      <c r="A91" s="28" t="s">
        <v>685</v>
      </c>
      <c r="B91" s="29">
        <v>43639</v>
      </c>
      <c r="C91" s="30">
        <f t="shared" si="3"/>
        <v>1</v>
      </c>
      <c r="D91" s="71">
        <f t="shared" si="2"/>
        <v>1</v>
      </c>
      <c r="E91" s="31"/>
      <c r="F91" s="37"/>
      <c r="G91" s="32"/>
      <c r="H91" s="45"/>
      <c r="I91" s="31"/>
      <c r="J91" s="45"/>
      <c r="K91" s="32"/>
      <c r="L91" s="33"/>
      <c r="M91" s="34"/>
      <c r="N91" s="35"/>
      <c r="O91" s="33"/>
      <c r="P91" s="36"/>
      <c r="Q91" s="46"/>
      <c r="R91" s="396"/>
      <c r="S91" s="231"/>
      <c r="T91" s="231"/>
      <c r="U91" s="231"/>
      <c r="V91" s="71"/>
      <c r="W91" s="71"/>
      <c r="X91" s="232"/>
      <c r="Y91" s="32"/>
      <c r="Z91" s="446"/>
      <c r="AA91" s="37"/>
      <c r="AB91" s="35"/>
      <c r="AC91" s="446"/>
      <c r="AD91" s="33"/>
      <c r="AE91" s="444"/>
      <c r="AF91" s="304"/>
      <c r="AG91" s="32"/>
      <c r="AH91" s="38"/>
      <c r="AI91" s="35"/>
      <c r="AJ91" s="39"/>
      <c r="AK91" s="38"/>
      <c r="AL91" s="693"/>
      <c r="AM91" s="38"/>
      <c r="AN91" s="446"/>
      <c r="AO91" s="40"/>
      <c r="AP91" s="446"/>
      <c r="AQ91" s="41"/>
      <c r="AR91" s="38"/>
      <c r="AS91" s="446"/>
      <c r="AT91" s="54"/>
      <c r="AU91" s="52"/>
      <c r="AV91" s="35"/>
      <c r="AW91" s="38"/>
      <c r="AX91" s="35"/>
      <c r="AY91" s="39"/>
      <c r="AZ91" s="42"/>
      <c r="BA91" s="31"/>
      <c r="BB91" s="33"/>
      <c r="BC91" s="34"/>
      <c r="BD91" s="35"/>
      <c r="BE91" s="33"/>
      <c r="BF91" s="43"/>
    </row>
    <row r="92" spans="1:58" ht="21" customHeight="1">
      <c r="A92" s="28" t="s">
        <v>685</v>
      </c>
      <c r="B92" s="29">
        <v>43640</v>
      </c>
      <c r="C92" s="30">
        <f t="shared" si="3"/>
        <v>2</v>
      </c>
      <c r="D92" s="71" t="str">
        <f t="shared" si="2"/>
        <v/>
      </c>
      <c r="E92" s="31"/>
      <c r="F92" s="37"/>
      <c r="G92" s="32"/>
      <c r="H92" s="45"/>
      <c r="I92" s="31">
        <v>1</v>
      </c>
      <c r="J92" s="45"/>
      <c r="K92" s="32"/>
      <c r="L92" s="33"/>
      <c r="M92" s="34"/>
      <c r="N92" s="35"/>
      <c r="O92" s="33"/>
      <c r="P92" s="36"/>
      <c r="Q92" s="46"/>
      <c r="R92" s="396"/>
      <c r="S92" s="231"/>
      <c r="T92" s="231"/>
      <c r="U92" s="231"/>
      <c r="V92" s="71"/>
      <c r="W92" s="71"/>
      <c r="X92" s="232"/>
      <c r="Y92" s="32"/>
      <c r="Z92" s="446"/>
      <c r="AA92" s="37"/>
      <c r="AB92" s="35"/>
      <c r="AC92" s="446"/>
      <c r="AD92" s="33"/>
      <c r="AE92" s="444"/>
      <c r="AF92" s="304"/>
      <c r="AG92" s="32"/>
      <c r="AH92" s="38"/>
      <c r="AI92" s="35"/>
      <c r="AJ92" s="39"/>
      <c r="AK92" s="38"/>
      <c r="AL92" s="693"/>
      <c r="AM92" s="38"/>
      <c r="AN92" s="446"/>
      <c r="AO92" s="40"/>
      <c r="AP92" s="446"/>
      <c r="AQ92" s="41"/>
      <c r="AR92" s="38"/>
      <c r="AS92" s="446"/>
      <c r="AT92" s="39"/>
      <c r="AU92" s="446"/>
      <c r="AV92" s="35"/>
      <c r="AW92" s="50"/>
      <c r="AX92" s="35"/>
      <c r="AY92" s="39"/>
      <c r="AZ92" s="42"/>
      <c r="BA92" s="31"/>
      <c r="BB92" s="33"/>
      <c r="BC92" s="34"/>
      <c r="BD92" s="35"/>
      <c r="BE92" s="33"/>
      <c r="BF92" s="43"/>
    </row>
    <row r="93" spans="1:58" ht="21" customHeight="1">
      <c r="A93" s="28" t="s">
        <v>685</v>
      </c>
      <c r="B93" s="29">
        <v>43641</v>
      </c>
      <c r="C93" s="30">
        <f t="shared" si="3"/>
        <v>3</v>
      </c>
      <c r="D93" s="71" t="str">
        <f t="shared" si="2"/>
        <v/>
      </c>
      <c r="E93" s="31"/>
      <c r="F93" s="37"/>
      <c r="G93" s="32"/>
      <c r="H93" s="45"/>
      <c r="I93" s="31">
        <v>1</v>
      </c>
      <c r="J93" s="45"/>
      <c r="K93" s="32"/>
      <c r="L93" s="33"/>
      <c r="M93" s="34"/>
      <c r="N93" s="35"/>
      <c r="O93" s="33"/>
      <c r="P93" s="36"/>
      <c r="Q93" s="46"/>
      <c r="R93" s="396"/>
      <c r="S93" s="231"/>
      <c r="T93" s="231"/>
      <c r="U93" s="231"/>
      <c r="V93" s="71"/>
      <c r="W93" s="71"/>
      <c r="X93" s="232"/>
      <c r="Y93" s="32"/>
      <c r="Z93" s="446"/>
      <c r="AA93" s="37"/>
      <c r="AB93" s="35"/>
      <c r="AC93" s="446"/>
      <c r="AD93" s="33"/>
      <c r="AE93" s="444"/>
      <c r="AF93" s="304"/>
      <c r="AG93" s="32"/>
      <c r="AH93" s="38"/>
      <c r="AI93" s="35"/>
      <c r="AJ93" s="39"/>
      <c r="AK93" s="38"/>
      <c r="AL93" s="693"/>
      <c r="AM93" s="38"/>
      <c r="AN93" s="446"/>
      <c r="AO93" s="40"/>
      <c r="AP93" s="446"/>
      <c r="AQ93" s="41"/>
      <c r="AR93" s="38"/>
      <c r="AS93" s="446"/>
      <c r="AT93" s="39"/>
      <c r="AU93" s="446"/>
      <c r="AV93" s="35"/>
      <c r="AW93" s="38"/>
      <c r="AX93" s="35"/>
      <c r="AY93" s="39"/>
      <c r="AZ93" s="42"/>
      <c r="BA93" s="31"/>
      <c r="BB93" s="33"/>
      <c r="BC93" s="34"/>
      <c r="BD93" s="35"/>
      <c r="BE93" s="33"/>
      <c r="BF93" s="43"/>
    </row>
    <row r="94" spans="1:58" ht="21" customHeight="1">
      <c r="A94" s="28" t="s">
        <v>685</v>
      </c>
      <c r="B94" s="29">
        <v>43642</v>
      </c>
      <c r="C94" s="30">
        <f t="shared" si="3"/>
        <v>4</v>
      </c>
      <c r="D94" s="71" t="str">
        <f t="shared" si="2"/>
        <v/>
      </c>
      <c r="E94" s="31"/>
      <c r="F94" s="37"/>
      <c r="G94" s="32"/>
      <c r="H94" s="45"/>
      <c r="I94" s="31">
        <v>1</v>
      </c>
      <c r="J94" s="45"/>
      <c r="K94" s="32"/>
      <c r="L94" s="33"/>
      <c r="M94" s="34"/>
      <c r="N94" s="35"/>
      <c r="O94" s="33"/>
      <c r="P94" s="36"/>
      <c r="Q94" s="46"/>
      <c r="R94" s="396"/>
      <c r="S94" s="231"/>
      <c r="T94" s="231"/>
      <c r="U94" s="231"/>
      <c r="V94" s="71"/>
      <c r="W94" s="71"/>
      <c r="X94" s="232"/>
      <c r="Y94" s="32"/>
      <c r="Z94" s="446"/>
      <c r="AA94" s="37"/>
      <c r="AB94" s="35"/>
      <c r="AC94" s="446"/>
      <c r="AD94" s="33"/>
      <c r="AE94" s="444"/>
      <c r="AF94" s="304"/>
      <c r="AG94" s="32"/>
      <c r="AH94" s="38"/>
      <c r="AI94" s="35"/>
      <c r="AJ94" s="39"/>
      <c r="AK94" s="38"/>
      <c r="AL94" s="693"/>
      <c r="AM94" s="38"/>
      <c r="AN94" s="446"/>
      <c r="AO94" s="40"/>
      <c r="AP94" s="446"/>
      <c r="AQ94" s="41"/>
      <c r="AR94" s="38"/>
      <c r="AS94" s="446"/>
      <c r="AT94" s="39"/>
      <c r="AU94" s="446"/>
      <c r="AV94" s="35"/>
      <c r="AW94" s="38"/>
      <c r="AX94" s="35"/>
      <c r="AY94" s="39"/>
      <c r="AZ94" s="42"/>
      <c r="BA94" s="31"/>
      <c r="BB94" s="33"/>
      <c r="BC94" s="34"/>
      <c r="BD94" s="35"/>
      <c r="BE94" s="33"/>
      <c r="BF94" s="43"/>
    </row>
    <row r="95" spans="1:58" ht="21" customHeight="1">
      <c r="A95" s="28" t="s">
        <v>685</v>
      </c>
      <c r="B95" s="29">
        <v>43643</v>
      </c>
      <c r="C95" s="30">
        <f t="shared" si="3"/>
        <v>5</v>
      </c>
      <c r="D95" s="71" t="str">
        <f t="shared" si="2"/>
        <v/>
      </c>
      <c r="E95" s="31"/>
      <c r="F95" s="37"/>
      <c r="G95" s="32"/>
      <c r="H95" s="45"/>
      <c r="I95" s="31">
        <v>1</v>
      </c>
      <c r="J95" s="45"/>
      <c r="K95" s="32"/>
      <c r="L95" s="33"/>
      <c r="M95" s="34"/>
      <c r="N95" s="35"/>
      <c r="O95" s="33"/>
      <c r="P95" s="36"/>
      <c r="Q95" s="46"/>
      <c r="R95" s="396"/>
      <c r="S95" s="231"/>
      <c r="T95" s="231"/>
      <c r="U95" s="231"/>
      <c r="V95" s="71"/>
      <c r="W95" s="71"/>
      <c r="X95" s="232"/>
      <c r="Y95" s="32"/>
      <c r="Z95" s="446"/>
      <c r="AA95" s="37"/>
      <c r="AB95" s="35"/>
      <c r="AC95" s="446"/>
      <c r="AD95" s="33"/>
      <c r="AE95" s="444"/>
      <c r="AF95" s="304"/>
      <c r="AG95" s="32"/>
      <c r="AH95" s="38"/>
      <c r="AI95" s="35"/>
      <c r="AJ95" s="39"/>
      <c r="AK95" s="38"/>
      <c r="AL95" s="693"/>
      <c r="AM95" s="38"/>
      <c r="AN95" s="446"/>
      <c r="AO95" s="40"/>
      <c r="AP95" s="446"/>
      <c r="AQ95" s="41"/>
      <c r="AR95" s="38"/>
      <c r="AS95" s="446"/>
      <c r="AT95" s="39"/>
      <c r="AU95" s="446"/>
      <c r="AV95" s="35"/>
      <c r="AW95" s="38"/>
      <c r="AX95" s="35"/>
      <c r="AY95" s="39"/>
      <c r="AZ95" s="42"/>
      <c r="BA95" s="31"/>
      <c r="BB95" s="33"/>
      <c r="BC95" s="34"/>
      <c r="BD95" s="35"/>
      <c r="BE95" s="33"/>
      <c r="BF95" s="43"/>
    </row>
    <row r="96" spans="1:58" ht="21" customHeight="1">
      <c r="A96" s="28" t="s">
        <v>685</v>
      </c>
      <c r="B96" s="29">
        <v>43644</v>
      </c>
      <c r="C96" s="30">
        <f t="shared" si="3"/>
        <v>6</v>
      </c>
      <c r="D96" s="71" t="str">
        <f t="shared" si="2"/>
        <v/>
      </c>
      <c r="E96" s="31">
        <v>1</v>
      </c>
      <c r="F96" s="37"/>
      <c r="G96" s="32"/>
      <c r="H96" s="45"/>
      <c r="I96" s="31"/>
      <c r="J96" s="45"/>
      <c r="K96" s="32"/>
      <c r="L96" s="33"/>
      <c r="M96" s="34"/>
      <c r="N96" s="35"/>
      <c r="O96" s="33"/>
      <c r="P96" s="36"/>
      <c r="Q96" s="46"/>
      <c r="R96" s="396"/>
      <c r="S96" s="231"/>
      <c r="T96" s="231"/>
      <c r="U96" s="231"/>
      <c r="V96" s="71"/>
      <c r="W96" s="71"/>
      <c r="X96" s="232"/>
      <c r="Y96" s="32"/>
      <c r="Z96" s="446"/>
      <c r="AA96" s="37"/>
      <c r="AB96" s="35"/>
      <c r="AC96" s="446"/>
      <c r="AD96" s="33"/>
      <c r="AE96" s="444"/>
      <c r="AF96" s="304"/>
      <c r="AG96" s="32"/>
      <c r="AH96" s="38"/>
      <c r="AI96" s="35"/>
      <c r="AJ96" s="39"/>
      <c r="AK96" s="38"/>
      <c r="AL96" s="693"/>
      <c r="AM96" s="38"/>
      <c r="AN96" s="446"/>
      <c r="AO96" s="51"/>
      <c r="AP96" s="52"/>
      <c r="AQ96" s="41"/>
      <c r="AR96" s="38"/>
      <c r="AS96" s="446"/>
      <c r="AT96" s="39"/>
      <c r="AU96" s="446"/>
      <c r="AV96" s="35"/>
      <c r="AW96" s="38"/>
      <c r="AX96" s="35"/>
      <c r="AY96" s="39"/>
      <c r="AZ96" s="42"/>
      <c r="BA96" s="31"/>
      <c r="BB96" s="33"/>
      <c r="BC96" s="34"/>
      <c r="BD96" s="35"/>
      <c r="BE96" s="33"/>
      <c r="BF96" s="43"/>
    </row>
    <row r="97" spans="1:58" ht="21" customHeight="1">
      <c r="A97" s="28" t="s">
        <v>685</v>
      </c>
      <c r="B97" s="29">
        <v>43645</v>
      </c>
      <c r="C97" s="30">
        <f t="shared" si="3"/>
        <v>7</v>
      </c>
      <c r="D97" s="71">
        <f t="shared" si="2"/>
        <v>1</v>
      </c>
      <c r="E97" s="31"/>
      <c r="F97" s="37"/>
      <c r="G97" s="32"/>
      <c r="H97" s="45"/>
      <c r="I97" s="31"/>
      <c r="J97" s="45"/>
      <c r="K97" s="32"/>
      <c r="L97" s="33"/>
      <c r="M97" s="34"/>
      <c r="N97" s="35"/>
      <c r="O97" s="33"/>
      <c r="P97" s="36"/>
      <c r="Q97" s="46"/>
      <c r="R97" s="396"/>
      <c r="S97" s="231"/>
      <c r="T97" s="231"/>
      <c r="U97" s="231"/>
      <c r="V97" s="71"/>
      <c r="W97" s="71"/>
      <c r="X97" s="232"/>
      <c r="Y97" s="32"/>
      <c r="Z97" s="446"/>
      <c r="AA97" s="37"/>
      <c r="AB97" s="35"/>
      <c r="AC97" s="446"/>
      <c r="AD97" s="33"/>
      <c r="AE97" s="444"/>
      <c r="AF97" s="304"/>
      <c r="AG97" s="32"/>
      <c r="AH97" s="38"/>
      <c r="AI97" s="35"/>
      <c r="AJ97" s="39"/>
      <c r="AK97" s="38"/>
      <c r="AL97" s="693"/>
      <c r="AM97" s="38"/>
      <c r="AN97" s="446"/>
      <c r="AO97" s="40"/>
      <c r="AP97" s="446"/>
      <c r="AQ97" s="41"/>
      <c r="AR97" s="38"/>
      <c r="AS97" s="446"/>
      <c r="AT97" s="39"/>
      <c r="AU97" s="446"/>
      <c r="AV97" s="35"/>
      <c r="AW97" s="38"/>
      <c r="AX97" s="35"/>
      <c r="AY97" s="39"/>
      <c r="AZ97" s="42"/>
      <c r="BA97" s="31"/>
      <c r="BB97" s="33"/>
      <c r="BC97" s="34"/>
      <c r="BD97" s="35"/>
      <c r="BE97" s="33"/>
      <c r="BF97" s="43"/>
    </row>
    <row r="98" spans="1:58" ht="21" customHeight="1">
      <c r="A98" s="28" t="s">
        <v>685</v>
      </c>
      <c r="B98" s="29">
        <v>43646</v>
      </c>
      <c r="C98" s="30">
        <f t="shared" si="3"/>
        <v>1</v>
      </c>
      <c r="D98" s="71">
        <f t="shared" si="2"/>
        <v>1</v>
      </c>
      <c r="E98" s="31"/>
      <c r="F98" s="37"/>
      <c r="G98" s="32">
        <v>1</v>
      </c>
      <c r="H98" s="45">
        <v>4.1666666666666664E-2</v>
      </c>
      <c r="I98" s="31"/>
      <c r="J98" s="45"/>
      <c r="K98" s="32"/>
      <c r="L98" s="33"/>
      <c r="M98" s="34"/>
      <c r="N98" s="35"/>
      <c r="O98" s="33"/>
      <c r="P98" s="36"/>
      <c r="Q98" s="46"/>
      <c r="R98" s="396"/>
      <c r="S98" s="231"/>
      <c r="T98" s="231"/>
      <c r="U98" s="231"/>
      <c r="V98" s="71"/>
      <c r="W98" s="71"/>
      <c r="X98" s="232"/>
      <c r="Y98" s="32"/>
      <c r="Z98" s="446"/>
      <c r="AA98" s="37"/>
      <c r="AB98" s="35"/>
      <c r="AC98" s="446"/>
      <c r="AD98" s="33"/>
      <c r="AE98" s="444"/>
      <c r="AF98" s="304"/>
      <c r="AG98" s="32"/>
      <c r="AH98" s="38"/>
      <c r="AI98" s="35"/>
      <c r="AJ98" s="39"/>
      <c r="AK98" s="38"/>
      <c r="AL98" s="693"/>
      <c r="AM98" s="38"/>
      <c r="AN98" s="446"/>
      <c r="AO98" s="40"/>
      <c r="AP98" s="446"/>
      <c r="AQ98" s="41"/>
      <c r="AR98" s="38"/>
      <c r="AS98" s="446"/>
      <c r="AT98" s="39"/>
      <c r="AU98" s="446"/>
      <c r="AV98" s="35"/>
      <c r="AW98" s="38"/>
      <c r="AX98" s="35"/>
      <c r="AY98" s="39"/>
      <c r="AZ98" s="42"/>
      <c r="BA98" s="31"/>
      <c r="BB98" s="33"/>
      <c r="BC98" s="34"/>
      <c r="BD98" s="35"/>
      <c r="BE98" s="33"/>
      <c r="BF98" s="43"/>
    </row>
    <row r="99" spans="1:58" ht="21" customHeight="1">
      <c r="A99" s="28" t="s">
        <v>685</v>
      </c>
      <c r="B99" s="29">
        <v>43647</v>
      </c>
      <c r="C99" s="30">
        <f t="shared" si="3"/>
        <v>2</v>
      </c>
      <c r="D99" s="71" t="str">
        <f t="shared" si="2"/>
        <v/>
      </c>
      <c r="E99" s="31"/>
      <c r="F99" s="37"/>
      <c r="G99" s="32"/>
      <c r="H99" s="45"/>
      <c r="I99" s="31">
        <v>1</v>
      </c>
      <c r="J99" s="45"/>
      <c r="K99" s="32"/>
      <c r="L99" s="33"/>
      <c r="M99" s="34"/>
      <c r="N99" s="35"/>
      <c r="O99" s="33"/>
      <c r="P99" s="36"/>
      <c r="Q99" s="46"/>
      <c r="R99" s="396"/>
      <c r="S99" s="231"/>
      <c r="T99" s="231"/>
      <c r="U99" s="231"/>
      <c r="V99" s="71"/>
      <c r="W99" s="71"/>
      <c r="X99" s="232"/>
      <c r="Y99" s="32"/>
      <c r="Z99" s="446"/>
      <c r="AA99" s="37"/>
      <c r="AB99" s="35"/>
      <c r="AC99" s="446"/>
      <c r="AD99" s="33"/>
      <c r="AE99" s="444"/>
      <c r="AF99" s="304"/>
      <c r="AG99" s="32"/>
      <c r="AH99" s="38"/>
      <c r="AI99" s="35"/>
      <c r="AJ99" s="54"/>
      <c r="AK99" s="38"/>
      <c r="AL99" s="693"/>
      <c r="AM99" s="38"/>
      <c r="AN99" s="446"/>
      <c r="AO99" s="40"/>
      <c r="AP99" s="446"/>
      <c r="AQ99" s="41"/>
      <c r="AR99" s="38"/>
      <c r="AS99" s="446"/>
      <c r="AT99" s="39"/>
      <c r="AU99" s="446"/>
      <c r="AV99" s="35"/>
      <c r="AW99" s="38"/>
      <c r="AX99" s="35"/>
      <c r="AY99" s="39"/>
      <c r="AZ99" s="42"/>
      <c r="BA99" s="31"/>
      <c r="BB99" s="33"/>
      <c r="BC99" s="34"/>
      <c r="BD99" s="35"/>
      <c r="BE99" s="33"/>
      <c r="BF99" s="43"/>
    </row>
    <row r="100" spans="1:58" ht="21" customHeight="1">
      <c r="A100" s="28" t="s">
        <v>685</v>
      </c>
      <c r="B100" s="29">
        <v>43648</v>
      </c>
      <c r="C100" s="30">
        <f t="shared" si="3"/>
        <v>3</v>
      </c>
      <c r="D100" s="71" t="str">
        <f t="shared" si="2"/>
        <v/>
      </c>
      <c r="E100" s="31"/>
      <c r="F100" s="37"/>
      <c r="G100" s="32"/>
      <c r="H100" s="45"/>
      <c r="I100" s="31">
        <v>1</v>
      </c>
      <c r="J100" s="45"/>
      <c r="K100" s="32"/>
      <c r="L100" s="33"/>
      <c r="M100" s="34"/>
      <c r="N100" s="35"/>
      <c r="O100" s="33"/>
      <c r="P100" s="36"/>
      <c r="Q100" s="46"/>
      <c r="R100" s="396"/>
      <c r="S100" s="231"/>
      <c r="T100" s="231"/>
      <c r="U100" s="231"/>
      <c r="V100" s="71"/>
      <c r="W100" s="71"/>
      <c r="X100" s="232"/>
      <c r="Y100" s="32"/>
      <c r="Z100" s="446"/>
      <c r="AA100" s="37"/>
      <c r="AB100" s="35"/>
      <c r="AC100" s="446"/>
      <c r="AD100" s="33"/>
      <c r="AE100" s="444"/>
      <c r="AF100" s="304"/>
      <c r="AG100" s="32"/>
      <c r="AH100" s="38"/>
      <c r="AI100" s="35"/>
      <c r="AJ100" s="39"/>
      <c r="AK100" s="38"/>
      <c r="AL100" s="693"/>
      <c r="AM100" s="38"/>
      <c r="AN100" s="446"/>
      <c r="AO100" s="40"/>
      <c r="AP100" s="446"/>
      <c r="AQ100" s="41"/>
      <c r="AR100" s="38"/>
      <c r="AS100" s="446"/>
      <c r="AT100" s="39"/>
      <c r="AU100" s="446"/>
      <c r="AV100" s="35"/>
      <c r="AW100" s="38"/>
      <c r="AX100" s="35"/>
      <c r="AY100" s="39"/>
      <c r="AZ100" s="42"/>
      <c r="BA100" s="31"/>
      <c r="BB100" s="33"/>
      <c r="BC100" s="34"/>
      <c r="BD100" s="35"/>
      <c r="BE100" s="33"/>
      <c r="BF100" s="43"/>
    </row>
    <row r="101" spans="1:58" ht="21" customHeight="1">
      <c r="A101" s="28" t="s">
        <v>685</v>
      </c>
      <c r="B101" s="29">
        <v>43649</v>
      </c>
      <c r="C101" s="30">
        <f t="shared" si="3"/>
        <v>4</v>
      </c>
      <c r="D101" s="71" t="str">
        <f t="shared" si="2"/>
        <v/>
      </c>
      <c r="E101" s="31"/>
      <c r="F101" s="37"/>
      <c r="G101" s="32"/>
      <c r="H101" s="45"/>
      <c r="I101" s="31"/>
      <c r="J101" s="45"/>
      <c r="K101" s="32">
        <v>1</v>
      </c>
      <c r="L101" s="33">
        <v>4.1666666666666664E-2</v>
      </c>
      <c r="M101" s="34"/>
      <c r="N101" s="35"/>
      <c r="O101" s="33"/>
      <c r="P101" s="36"/>
      <c r="Q101" s="46"/>
      <c r="R101" s="396"/>
      <c r="S101" s="231"/>
      <c r="T101" s="231"/>
      <c r="U101" s="231"/>
      <c r="V101" s="71"/>
      <c r="W101" s="71"/>
      <c r="X101" s="232"/>
      <c r="Y101" s="32"/>
      <c r="Z101" s="446"/>
      <c r="AA101" s="37"/>
      <c r="AB101" s="35"/>
      <c r="AC101" s="446"/>
      <c r="AD101" s="33"/>
      <c r="AE101" s="444"/>
      <c r="AF101" s="304"/>
      <c r="AG101" s="32"/>
      <c r="AH101" s="38"/>
      <c r="AI101" s="35"/>
      <c r="AJ101" s="39"/>
      <c r="AK101" s="38"/>
      <c r="AL101" s="693"/>
      <c r="AM101" s="38"/>
      <c r="AN101" s="446"/>
      <c r="AO101" s="40"/>
      <c r="AP101" s="446"/>
      <c r="AQ101" s="41"/>
      <c r="AR101" s="38"/>
      <c r="AS101" s="446"/>
      <c r="AT101" s="39"/>
      <c r="AU101" s="446"/>
      <c r="AV101" s="35"/>
      <c r="AW101" s="38"/>
      <c r="AX101" s="35"/>
      <c r="AY101" s="39"/>
      <c r="AZ101" s="42"/>
      <c r="BA101" s="31">
        <v>1</v>
      </c>
      <c r="BB101" s="33">
        <v>4.1666666666666664E-2</v>
      </c>
      <c r="BC101" s="34"/>
      <c r="BD101" s="35"/>
      <c r="BE101" s="33"/>
      <c r="BF101" s="43"/>
    </row>
    <row r="102" spans="1:58" ht="21" customHeight="1">
      <c r="A102" s="28" t="s">
        <v>685</v>
      </c>
      <c r="B102" s="29">
        <v>43650</v>
      </c>
      <c r="C102" s="30">
        <f t="shared" si="3"/>
        <v>5</v>
      </c>
      <c r="D102" s="71" t="str">
        <f t="shared" si="2"/>
        <v/>
      </c>
      <c r="E102" s="31"/>
      <c r="F102" s="37"/>
      <c r="G102" s="32"/>
      <c r="H102" s="45"/>
      <c r="I102" s="31"/>
      <c r="J102" s="45"/>
      <c r="K102" s="32">
        <v>1</v>
      </c>
      <c r="L102" s="33">
        <v>4.1666666666666664E-2</v>
      </c>
      <c r="M102" s="34"/>
      <c r="N102" s="35"/>
      <c r="O102" s="33"/>
      <c r="P102" s="36"/>
      <c r="Q102" s="46"/>
      <c r="R102" s="396"/>
      <c r="S102" s="231"/>
      <c r="T102" s="231"/>
      <c r="U102" s="231"/>
      <c r="V102" s="71"/>
      <c r="W102" s="71"/>
      <c r="X102" s="232"/>
      <c r="Y102" s="32"/>
      <c r="Z102" s="446"/>
      <c r="AA102" s="37"/>
      <c r="AB102" s="35"/>
      <c r="AC102" s="446"/>
      <c r="AD102" s="33"/>
      <c r="AE102" s="444"/>
      <c r="AF102" s="304"/>
      <c r="AG102" s="32"/>
      <c r="AH102" s="38"/>
      <c r="AI102" s="35"/>
      <c r="AJ102" s="39"/>
      <c r="AK102" s="38"/>
      <c r="AL102" s="693"/>
      <c r="AM102" s="38"/>
      <c r="AN102" s="446"/>
      <c r="AO102" s="40"/>
      <c r="AP102" s="446"/>
      <c r="AQ102" s="41"/>
      <c r="AR102" s="38"/>
      <c r="AS102" s="446"/>
      <c r="AT102" s="39"/>
      <c r="AU102" s="446"/>
      <c r="AV102" s="35"/>
      <c r="AW102" s="38"/>
      <c r="AX102" s="35"/>
      <c r="AY102" s="39"/>
      <c r="AZ102" s="42"/>
      <c r="BA102" s="31">
        <v>1</v>
      </c>
      <c r="BB102" s="33">
        <v>4.1666666666666664E-2</v>
      </c>
      <c r="BC102" s="34"/>
      <c r="BD102" s="35"/>
      <c r="BE102" s="33"/>
      <c r="BF102" s="43"/>
    </row>
    <row r="103" spans="1:58" ht="21" customHeight="1">
      <c r="A103" s="28" t="s">
        <v>685</v>
      </c>
      <c r="B103" s="29">
        <v>43651</v>
      </c>
      <c r="C103" s="30">
        <f t="shared" si="3"/>
        <v>6</v>
      </c>
      <c r="D103" s="71" t="str">
        <f t="shared" si="2"/>
        <v/>
      </c>
      <c r="E103" s="31"/>
      <c r="F103" s="37"/>
      <c r="G103" s="32"/>
      <c r="H103" s="45"/>
      <c r="I103" s="31"/>
      <c r="J103" s="45"/>
      <c r="K103" s="32">
        <v>1</v>
      </c>
      <c r="L103" s="33">
        <v>4.1666666666666664E-2</v>
      </c>
      <c r="M103" s="34"/>
      <c r="N103" s="35"/>
      <c r="O103" s="33"/>
      <c r="P103" s="36"/>
      <c r="Q103" s="46"/>
      <c r="R103" s="396"/>
      <c r="S103" s="231"/>
      <c r="T103" s="231"/>
      <c r="U103" s="231"/>
      <c r="V103" s="71"/>
      <c r="W103" s="71"/>
      <c r="X103" s="232"/>
      <c r="Y103" s="32"/>
      <c r="Z103" s="446"/>
      <c r="AA103" s="37"/>
      <c r="AB103" s="35"/>
      <c r="AC103" s="446"/>
      <c r="AD103" s="33"/>
      <c r="AE103" s="444"/>
      <c r="AF103" s="304"/>
      <c r="AG103" s="32"/>
      <c r="AH103" s="38"/>
      <c r="AI103" s="35"/>
      <c r="AJ103" s="39"/>
      <c r="AK103" s="38"/>
      <c r="AL103" s="693"/>
      <c r="AM103" s="38"/>
      <c r="AN103" s="446"/>
      <c r="AO103" s="40"/>
      <c r="AP103" s="446"/>
      <c r="AQ103" s="41"/>
      <c r="AR103" s="38"/>
      <c r="AS103" s="446"/>
      <c r="AT103" s="39"/>
      <c r="AU103" s="446"/>
      <c r="AV103" s="35"/>
      <c r="AW103" s="38"/>
      <c r="AX103" s="35"/>
      <c r="AY103" s="39"/>
      <c r="AZ103" s="42"/>
      <c r="BA103" s="31">
        <v>1</v>
      </c>
      <c r="BB103" s="33">
        <v>4.1666666666666664E-2</v>
      </c>
      <c r="BC103" s="34"/>
      <c r="BD103" s="35"/>
      <c r="BE103" s="33"/>
      <c r="BF103" s="43"/>
    </row>
    <row r="104" spans="1:58" ht="21" customHeight="1">
      <c r="A104" s="28" t="s">
        <v>685</v>
      </c>
      <c r="B104" s="29">
        <v>43652</v>
      </c>
      <c r="C104" s="30">
        <f t="shared" si="3"/>
        <v>7</v>
      </c>
      <c r="D104" s="71">
        <f t="shared" si="2"/>
        <v>1</v>
      </c>
      <c r="E104" s="31"/>
      <c r="F104" s="37"/>
      <c r="G104" s="32"/>
      <c r="H104" s="45"/>
      <c r="I104" s="31"/>
      <c r="J104" s="45"/>
      <c r="K104" s="32"/>
      <c r="L104" s="33"/>
      <c r="M104" s="34"/>
      <c r="N104" s="35">
        <v>1</v>
      </c>
      <c r="O104" s="33">
        <v>0.10416666666666667</v>
      </c>
      <c r="P104" s="36">
        <v>4.1666666666666664E-2</v>
      </c>
      <c r="Q104" s="46"/>
      <c r="R104" s="396"/>
      <c r="S104" s="231"/>
      <c r="T104" s="231"/>
      <c r="U104" s="231"/>
      <c r="V104" s="71"/>
      <c r="W104" s="71"/>
      <c r="X104" s="232"/>
      <c r="Y104" s="32"/>
      <c r="Z104" s="446"/>
      <c r="AA104" s="37"/>
      <c r="AB104" s="35"/>
      <c r="AC104" s="446"/>
      <c r="AD104" s="33"/>
      <c r="AE104" s="444"/>
      <c r="AF104" s="304"/>
      <c r="AG104" s="32"/>
      <c r="AH104" s="38"/>
      <c r="AI104" s="35"/>
      <c r="AJ104" s="39"/>
      <c r="AK104" s="38"/>
      <c r="AL104" s="693"/>
      <c r="AM104" s="38"/>
      <c r="AN104" s="446"/>
      <c r="AO104" s="40"/>
      <c r="AP104" s="446"/>
      <c r="AQ104" s="41"/>
      <c r="AR104" s="38"/>
      <c r="AS104" s="446"/>
      <c r="AT104" s="39"/>
      <c r="AU104" s="446"/>
      <c r="AV104" s="35"/>
      <c r="AW104" s="38"/>
      <c r="AX104" s="35"/>
      <c r="AY104" s="39"/>
      <c r="AZ104" s="42"/>
      <c r="BA104" s="31"/>
      <c r="BB104" s="33"/>
      <c r="BC104" s="34"/>
      <c r="BD104" s="35">
        <v>1</v>
      </c>
      <c r="BE104" s="33">
        <v>0.10416666666666667</v>
      </c>
      <c r="BF104" s="43">
        <v>4.1666666666666664E-2</v>
      </c>
    </row>
    <row r="105" spans="1:58" ht="21" customHeight="1">
      <c r="A105" s="28" t="s">
        <v>685</v>
      </c>
      <c r="B105" s="29">
        <v>43653</v>
      </c>
      <c r="C105" s="30">
        <f t="shared" si="3"/>
        <v>1</v>
      </c>
      <c r="D105" s="71">
        <f t="shared" si="2"/>
        <v>1</v>
      </c>
      <c r="E105" s="31"/>
      <c r="F105" s="37"/>
      <c r="G105" s="32"/>
      <c r="H105" s="45"/>
      <c r="I105" s="31"/>
      <c r="J105" s="45"/>
      <c r="K105" s="32"/>
      <c r="L105" s="33"/>
      <c r="M105" s="34"/>
      <c r="N105" s="35">
        <v>1</v>
      </c>
      <c r="O105" s="33"/>
      <c r="P105" s="36"/>
      <c r="Q105" s="46"/>
      <c r="R105" s="396"/>
      <c r="S105" s="231"/>
      <c r="T105" s="231"/>
      <c r="U105" s="231"/>
      <c r="V105" s="71"/>
      <c r="W105" s="71"/>
      <c r="X105" s="232"/>
      <c r="Y105" s="32"/>
      <c r="Z105" s="446"/>
      <c r="AA105" s="37"/>
      <c r="AB105" s="35"/>
      <c r="AC105" s="446"/>
      <c r="AD105" s="33"/>
      <c r="AE105" s="444"/>
      <c r="AF105" s="304"/>
      <c r="AG105" s="32"/>
      <c r="AH105" s="38"/>
      <c r="AI105" s="35"/>
      <c r="AJ105" s="39"/>
      <c r="AK105" s="38"/>
      <c r="AL105" s="693"/>
      <c r="AM105" s="38"/>
      <c r="AN105" s="446"/>
      <c r="AO105" s="40"/>
      <c r="AP105" s="446"/>
      <c r="AQ105" s="41"/>
      <c r="AR105" s="38"/>
      <c r="AS105" s="446"/>
      <c r="AT105" s="39"/>
      <c r="AU105" s="446"/>
      <c r="AV105" s="35"/>
      <c r="AW105" s="38"/>
      <c r="AX105" s="35"/>
      <c r="AY105" s="39"/>
      <c r="AZ105" s="42"/>
      <c r="BA105" s="31"/>
      <c r="BB105" s="33"/>
      <c r="BC105" s="34"/>
      <c r="BD105" s="35">
        <v>1</v>
      </c>
      <c r="BE105" s="33"/>
      <c r="BF105" s="43"/>
    </row>
    <row r="106" spans="1:58" ht="21" customHeight="1">
      <c r="A106" s="28" t="s">
        <v>685</v>
      </c>
      <c r="B106" s="29">
        <v>43654</v>
      </c>
      <c r="C106" s="30">
        <f t="shared" si="3"/>
        <v>2</v>
      </c>
      <c r="D106" s="71" t="str">
        <f t="shared" si="2"/>
        <v/>
      </c>
      <c r="E106" s="31"/>
      <c r="F106" s="37"/>
      <c r="G106" s="32"/>
      <c r="H106" s="45"/>
      <c r="I106" s="31"/>
      <c r="J106" s="45"/>
      <c r="K106" s="32">
        <v>1</v>
      </c>
      <c r="L106" s="33"/>
      <c r="M106" s="34"/>
      <c r="N106" s="35"/>
      <c r="O106" s="33"/>
      <c r="P106" s="36"/>
      <c r="Q106" s="46"/>
      <c r="R106" s="396"/>
      <c r="S106" s="231"/>
      <c r="T106" s="231"/>
      <c r="U106" s="231"/>
      <c r="V106" s="71"/>
      <c r="W106" s="71"/>
      <c r="X106" s="232"/>
      <c r="Y106" s="32"/>
      <c r="Z106" s="446"/>
      <c r="AA106" s="37"/>
      <c r="AB106" s="35"/>
      <c r="AC106" s="446"/>
      <c r="AD106" s="33"/>
      <c r="AE106" s="445"/>
      <c r="AF106" s="304"/>
      <c r="AG106" s="32"/>
      <c r="AH106" s="50"/>
      <c r="AI106" s="35"/>
      <c r="AJ106" s="39"/>
      <c r="AK106" s="38"/>
      <c r="AL106" s="693"/>
      <c r="AM106" s="38"/>
      <c r="AN106" s="446"/>
      <c r="AO106" s="40"/>
      <c r="AP106" s="446"/>
      <c r="AQ106" s="53"/>
      <c r="AR106" s="50"/>
      <c r="AS106" s="446"/>
      <c r="AT106" s="39"/>
      <c r="AU106" s="446"/>
      <c r="AV106" s="35"/>
      <c r="AW106" s="38"/>
      <c r="AX106" s="35"/>
      <c r="AY106" s="39"/>
      <c r="AZ106" s="42"/>
      <c r="BA106" s="31">
        <v>1</v>
      </c>
      <c r="BB106" s="33"/>
      <c r="BC106" s="34"/>
      <c r="BD106" s="35"/>
      <c r="BE106" s="33"/>
      <c r="BF106" s="43"/>
    </row>
    <row r="107" spans="1:58" ht="21" customHeight="1">
      <c r="A107" s="28" t="s">
        <v>685</v>
      </c>
      <c r="B107" s="29">
        <v>43655</v>
      </c>
      <c r="C107" s="30">
        <f t="shared" si="3"/>
        <v>3</v>
      </c>
      <c r="D107" s="71" t="str">
        <f t="shared" si="2"/>
        <v/>
      </c>
      <c r="E107" s="31"/>
      <c r="F107" s="37"/>
      <c r="G107" s="32"/>
      <c r="H107" s="45"/>
      <c r="I107" s="31"/>
      <c r="J107" s="45"/>
      <c r="K107" s="32">
        <v>1</v>
      </c>
      <c r="L107" s="33">
        <v>0.10416666666666667</v>
      </c>
      <c r="M107" s="34">
        <v>4.1666666666666664E-2</v>
      </c>
      <c r="N107" s="35"/>
      <c r="O107" s="33"/>
      <c r="P107" s="36"/>
      <c r="Q107" s="46"/>
      <c r="R107" s="396"/>
      <c r="S107" s="231"/>
      <c r="T107" s="231"/>
      <c r="U107" s="231"/>
      <c r="V107" s="71"/>
      <c r="W107" s="71"/>
      <c r="X107" s="232"/>
      <c r="Y107" s="32"/>
      <c r="Z107" s="446"/>
      <c r="AA107" s="37"/>
      <c r="AB107" s="35"/>
      <c r="AC107" s="446"/>
      <c r="AD107" s="33"/>
      <c r="AE107" s="445"/>
      <c r="AF107" s="304"/>
      <c r="AG107" s="32"/>
      <c r="AH107" s="50"/>
      <c r="AI107" s="35"/>
      <c r="AJ107" s="54"/>
      <c r="AK107" s="50"/>
      <c r="AL107" s="693"/>
      <c r="AM107" s="50"/>
      <c r="AN107" s="446"/>
      <c r="AO107" s="51"/>
      <c r="AP107" s="52"/>
      <c r="AQ107" s="53"/>
      <c r="AR107" s="50"/>
      <c r="AS107" s="52"/>
      <c r="AT107" s="54"/>
      <c r="AU107" s="52"/>
      <c r="AV107" s="35"/>
      <c r="AW107" s="38"/>
      <c r="AX107" s="35"/>
      <c r="AY107" s="39"/>
      <c r="AZ107" s="42"/>
      <c r="BA107" s="31">
        <v>1</v>
      </c>
      <c r="BB107" s="33">
        <v>0.10416666666666667</v>
      </c>
      <c r="BC107" s="34">
        <v>4.1666666666666664E-2</v>
      </c>
      <c r="BD107" s="35"/>
      <c r="BE107" s="33"/>
      <c r="BF107" s="43"/>
    </row>
    <row r="108" spans="1:58" ht="21" customHeight="1">
      <c r="A108" s="28" t="s">
        <v>685</v>
      </c>
      <c r="B108" s="29">
        <v>43656</v>
      </c>
      <c r="C108" s="30">
        <f t="shared" si="3"/>
        <v>4</v>
      </c>
      <c r="D108" s="71" t="str">
        <f t="shared" si="2"/>
        <v/>
      </c>
      <c r="E108" s="31"/>
      <c r="F108" s="37"/>
      <c r="G108" s="32"/>
      <c r="H108" s="45"/>
      <c r="I108" s="31"/>
      <c r="J108" s="45"/>
      <c r="K108" s="32">
        <v>1</v>
      </c>
      <c r="L108" s="33">
        <v>0.10416666666666667</v>
      </c>
      <c r="M108" s="34">
        <v>4.1666666666666664E-2</v>
      </c>
      <c r="N108" s="35"/>
      <c r="O108" s="33"/>
      <c r="P108" s="36"/>
      <c r="Q108" s="46"/>
      <c r="R108" s="396"/>
      <c r="S108" s="231"/>
      <c r="T108" s="231"/>
      <c r="U108" s="231"/>
      <c r="V108" s="71"/>
      <c r="W108" s="71"/>
      <c r="X108" s="232"/>
      <c r="Y108" s="32"/>
      <c r="Z108" s="446"/>
      <c r="AA108" s="37"/>
      <c r="AB108" s="35"/>
      <c r="AC108" s="446"/>
      <c r="AD108" s="33"/>
      <c r="AE108" s="445"/>
      <c r="AF108" s="304"/>
      <c r="AG108" s="32"/>
      <c r="AH108" s="38"/>
      <c r="AI108" s="35"/>
      <c r="AJ108" s="39"/>
      <c r="AK108" s="38"/>
      <c r="AL108" s="693"/>
      <c r="AM108" s="38"/>
      <c r="AN108" s="52"/>
      <c r="AO108" s="51"/>
      <c r="AP108" s="52"/>
      <c r="AQ108" s="41"/>
      <c r="AR108" s="38"/>
      <c r="AS108" s="446"/>
      <c r="AT108" s="39"/>
      <c r="AU108" s="446"/>
      <c r="AV108" s="35"/>
      <c r="AW108" s="50"/>
      <c r="AX108" s="35"/>
      <c r="AY108" s="39"/>
      <c r="AZ108" s="42"/>
      <c r="BA108" s="31">
        <v>1</v>
      </c>
      <c r="BB108" s="33">
        <v>0.10416666666666667</v>
      </c>
      <c r="BC108" s="34">
        <v>4.1666666666666664E-2</v>
      </c>
      <c r="BD108" s="35"/>
      <c r="BE108" s="33"/>
      <c r="BF108" s="43"/>
    </row>
    <row r="109" spans="1:58" ht="21" customHeight="1">
      <c r="A109" s="28" t="s">
        <v>685</v>
      </c>
      <c r="B109" s="29">
        <v>43657</v>
      </c>
      <c r="C109" s="30">
        <f t="shared" si="3"/>
        <v>5</v>
      </c>
      <c r="D109" s="71" t="str">
        <f t="shared" si="2"/>
        <v/>
      </c>
      <c r="E109" s="31"/>
      <c r="F109" s="37"/>
      <c r="G109" s="32"/>
      <c r="H109" s="45"/>
      <c r="I109" s="31"/>
      <c r="J109" s="45"/>
      <c r="K109" s="32"/>
      <c r="L109" s="33"/>
      <c r="M109" s="34"/>
      <c r="N109" s="35"/>
      <c r="O109" s="33"/>
      <c r="P109" s="36"/>
      <c r="Q109" s="46"/>
      <c r="R109" s="396"/>
      <c r="S109" s="231"/>
      <c r="T109" s="231"/>
      <c r="U109" s="231"/>
      <c r="V109" s="71"/>
      <c r="W109" s="71"/>
      <c r="X109" s="232"/>
      <c r="Y109" s="32">
        <v>1</v>
      </c>
      <c r="Z109" s="446"/>
      <c r="AA109" s="37"/>
      <c r="AB109" s="35"/>
      <c r="AC109" s="446"/>
      <c r="AD109" s="33"/>
      <c r="AE109" s="445"/>
      <c r="AF109" s="304">
        <v>0.66666666666666663</v>
      </c>
      <c r="AG109" s="32">
        <v>1</v>
      </c>
      <c r="AH109" s="50">
        <v>0.20833333333333334</v>
      </c>
      <c r="AI109" s="35"/>
      <c r="AJ109" s="39"/>
      <c r="AK109" s="38"/>
      <c r="AL109" s="693"/>
      <c r="AM109" s="38"/>
      <c r="AN109" s="446"/>
      <c r="AO109" s="40"/>
      <c r="AP109" s="446"/>
      <c r="AQ109" s="41"/>
      <c r="AR109" s="38"/>
      <c r="AS109" s="446"/>
      <c r="AT109" s="39"/>
      <c r="AU109" s="446"/>
      <c r="AV109" s="35"/>
      <c r="AW109" s="38"/>
      <c r="AX109" s="35"/>
      <c r="AY109" s="54"/>
      <c r="AZ109" s="55"/>
      <c r="BA109" s="31"/>
      <c r="BB109" s="33"/>
      <c r="BC109" s="34"/>
      <c r="BD109" s="35"/>
      <c r="BE109" s="33"/>
      <c r="BF109" s="43"/>
    </row>
    <row r="110" spans="1:58" ht="21" customHeight="1">
      <c r="A110" s="28" t="s">
        <v>685</v>
      </c>
      <c r="B110" s="29">
        <v>43658</v>
      </c>
      <c r="C110" s="30">
        <f t="shared" si="3"/>
        <v>6</v>
      </c>
      <c r="D110" s="71" t="str">
        <f t="shared" si="2"/>
        <v/>
      </c>
      <c r="E110" s="31"/>
      <c r="F110" s="37"/>
      <c r="G110" s="32"/>
      <c r="H110" s="45"/>
      <c r="I110" s="31"/>
      <c r="J110" s="45"/>
      <c r="K110" s="32"/>
      <c r="L110" s="33"/>
      <c r="M110" s="34"/>
      <c r="N110" s="35"/>
      <c r="O110" s="33"/>
      <c r="P110" s="36"/>
      <c r="Q110" s="46"/>
      <c r="R110" s="396"/>
      <c r="S110" s="231"/>
      <c r="T110" s="231"/>
      <c r="U110" s="231"/>
      <c r="V110" s="71"/>
      <c r="W110" s="71"/>
      <c r="X110" s="232"/>
      <c r="Y110" s="32"/>
      <c r="Z110" s="52"/>
      <c r="AA110" s="37"/>
      <c r="AB110" s="35"/>
      <c r="AC110" s="446"/>
      <c r="AD110" s="33"/>
      <c r="AE110" s="445"/>
      <c r="AF110" s="304">
        <v>1</v>
      </c>
      <c r="AG110" s="32"/>
      <c r="AH110" s="38"/>
      <c r="AI110" s="35"/>
      <c r="AJ110" s="39"/>
      <c r="AK110" s="38"/>
      <c r="AL110" s="693"/>
      <c r="AM110" s="38"/>
      <c r="AN110" s="446"/>
      <c r="AO110" s="40"/>
      <c r="AP110" s="446"/>
      <c r="AQ110" s="41"/>
      <c r="AR110" s="38"/>
      <c r="AS110" s="446">
        <v>1</v>
      </c>
      <c r="AT110" s="54">
        <v>0.10416666666666667</v>
      </c>
      <c r="AU110" s="52">
        <v>0.10416666666666667</v>
      </c>
      <c r="AV110" s="35"/>
      <c r="AW110" s="38"/>
      <c r="AX110" s="35"/>
      <c r="AY110" s="39"/>
      <c r="AZ110" s="42"/>
      <c r="BA110" s="31"/>
      <c r="BB110" s="33"/>
      <c r="BC110" s="34"/>
      <c r="BD110" s="35"/>
      <c r="BE110" s="33"/>
      <c r="BF110" s="43"/>
    </row>
    <row r="111" spans="1:58" ht="21" customHeight="1">
      <c r="A111" s="28" t="s">
        <v>685</v>
      </c>
      <c r="B111" s="29">
        <v>43659</v>
      </c>
      <c r="C111" s="30">
        <f t="shared" si="3"/>
        <v>7</v>
      </c>
      <c r="D111" s="71">
        <f t="shared" si="2"/>
        <v>1</v>
      </c>
      <c r="E111" s="31"/>
      <c r="F111" s="37"/>
      <c r="G111" s="32"/>
      <c r="H111" s="45"/>
      <c r="I111" s="31"/>
      <c r="J111" s="45"/>
      <c r="K111" s="32"/>
      <c r="L111" s="33"/>
      <c r="M111" s="34"/>
      <c r="N111" s="35"/>
      <c r="O111" s="33"/>
      <c r="P111" s="36"/>
      <c r="Q111" s="46"/>
      <c r="R111" s="396"/>
      <c r="S111" s="231"/>
      <c r="T111" s="231"/>
      <c r="U111" s="231"/>
      <c r="V111" s="71"/>
      <c r="W111" s="71"/>
      <c r="X111" s="232"/>
      <c r="Y111" s="32"/>
      <c r="Z111" s="446"/>
      <c r="AA111" s="37"/>
      <c r="AB111" s="35"/>
      <c r="AC111" s="446"/>
      <c r="AD111" s="33"/>
      <c r="AE111" s="444"/>
      <c r="AF111" s="304">
        <v>1</v>
      </c>
      <c r="AG111" s="32"/>
      <c r="AH111" s="38"/>
      <c r="AI111" s="35"/>
      <c r="AJ111" s="39"/>
      <c r="AK111" s="38"/>
      <c r="AL111" s="693"/>
      <c r="AM111" s="38"/>
      <c r="AN111" s="446"/>
      <c r="AO111" s="40"/>
      <c r="AP111" s="446"/>
      <c r="AQ111" s="41"/>
      <c r="AR111" s="38"/>
      <c r="AS111" s="446"/>
      <c r="AT111" s="39"/>
      <c r="AU111" s="446"/>
      <c r="AV111" s="35">
        <v>1</v>
      </c>
      <c r="AW111" s="50">
        <v>0.20833333333333334</v>
      </c>
      <c r="AX111" s="35"/>
      <c r="AY111" s="39"/>
      <c r="AZ111" s="42"/>
      <c r="BA111" s="31"/>
      <c r="BB111" s="33"/>
      <c r="BC111" s="34"/>
      <c r="BD111" s="35"/>
      <c r="BE111" s="33"/>
      <c r="BF111" s="43"/>
    </row>
    <row r="112" spans="1:58" ht="21" customHeight="1">
      <c r="A112" s="28" t="s">
        <v>685</v>
      </c>
      <c r="B112" s="29">
        <v>43660</v>
      </c>
      <c r="C112" s="30">
        <f t="shared" si="3"/>
        <v>1</v>
      </c>
      <c r="D112" s="71">
        <f t="shared" si="2"/>
        <v>1</v>
      </c>
      <c r="E112" s="31"/>
      <c r="F112" s="37"/>
      <c r="G112" s="32"/>
      <c r="H112" s="45"/>
      <c r="I112" s="31"/>
      <c r="J112" s="45"/>
      <c r="K112" s="32"/>
      <c r="L112" s="33"/>
      <c r="M112" s="34"/>
      <c r="N112" s="35"/>
      <c r="O112" s="33"/>
      <c r="P112" s="36"/>
      <c r="Q112" s="46"/>
      <c r="R112" s="396"/>
      <c r="S112" s="231"/>
      <c r="T112" s="231"/>
      <c r="U112" s="231"/>
      <c r="V112" s="71"/>
      <c r="W112" s="71"/>
      <c r="X112" s="232"/>
      <c r="Y112" s="32"/>
      <c r="Z112" s="446"/>
      <c r="AA112" s="37"/>
      <c r="AB112" s="35"/>
      <c r="AC112" s="446"/>
      <c r="AD112" s="33"/>
      <c r="AE112" s="444"/>
      <c r="AF112" s="304">
        <v>1</v>
      </c>
      <c r="AG112" s="32"/>
      <c r="AH112" s="38"/>
      <c r="AI112" s="35"/>
      <c r="AJ112" s="39"/>
      <c r="AK112" s="38"/>
      <c r="AL112" s="693"/>
      <c r="AM112" s="38"/>
      <c r="AN112" s="446"/>
      <c r="AO112" s="40"/>
      <c r="AP112" s="446"/>
      <c r="AQ112" s="41"/>
      <c r="AR112" s="38"/>
      <c r="AS112" s="446"/>
      <c r="AT112" s="39"/>
      <c r="AU112" s="446"/>
      <c r="AV112" s="35">
        <v>1</v>
      </c>
      <c r="AW112" s="50">
        <v>0.20833333333333334</v>
      </c>
      <c r="AX112" s="35"/>
      <c r="AY112" s="39"/>
      <c r="AZ112" s="42"/>
      <c r="BA112" s="31"/>
      <c r="BB112" s="33"/>
      <c r="BC112" s="34"/>
      <c r="BD112" s="35"/>
      <c r="BE112" s="33"/>
      <c r="BF112" s="43"/>
    </row>
    <row r="113" spans="1:58" ht="21" customHeight="1">
      <c r="A113" s="28" t="s">
        <v>685</v>
      </c>
      <c r="B113" s="29">
        <v>43661</v>
      </c>
      <c r="C113" s="30">
        <f t="shared" si="3"/>
        <v>2</v>
      </c>
      <c r="D113" s="71">
        <f t="shared" si="2"/>
        <v>1</v>
      </c>
      <c r="E113" s="31"/>
      <c r="F113" s="37"/>
      <c r="G113" s="32"/>
      <c r="H113" s="45"/>
      <c r="I113" s="31"/>
      <c r="J113" s="45"/>
      <c r="K113" s="32"/>
      <c r="L113" s="33"/>
      <c r="M113" s="34"/>
      <c r="N113" s="35">
        <v>1</v>
      </c>
      <c r="O113" s="33">
        <v>8.3333333333333329E-2</v>
      </c>
      <c r="P113" s="36"/>
      <c r="Q113" s="46"/>
      <c r="R113" s="396"/>
      <c r="S113" s="231"/>
      <c r="T113" s="231"/>
      <c r="U113" s="231"/>
      <c r="V113" s="71"/>
      <c r="W113" s="71"/>
      <c r="X113" s="232"/>
      <c r="Y113" s="32"/>
      <c r="Z113" s="446"/>
      <c r="AA113" s="37"/>
      <c r="AB113" s="35"/>
      <c r="AC113" s="446"/>
      <c r="AD113" s="33"/>
      <c r="AE113" s="445"/>
      <c r="AF113" s="304"/>
      <c r="AG113" s="32"/>
      <c r="AH113" s="50"/>
      <c r="AI113" s="35"/>
      <c r="AJ113" s="54"/>
      <c r="AK113" s="50"/>
      <c r="AL113" s="693"/>
      <c r="AM113" s="38"/>
      <c r="AN113" s="446"/>
      <c r="AO113" s="40"/>
      <c r="AP113" s="446"/>
      <c r="AQ113" s="53"/>
      <c r="AR113" s="50"/>
      <c r="AS113" s="446"/>
      <c r="AT113" s="39"/>
      <c r="AU113" s="446"/>
      <c r="AV113" s="35"/>
      <c r="AW113" s="38"/>
      <c r="AX113" s="35"/>
      <c r="AY113" s="39"/>
      <c r="AZ113" s="42"/>
      <c r="BA113" s="31"/>
      <c r="BB113" s="33"/>
      <c r="BC113" s="34"/>
      <c r="BD113" s="35">
        <v>1</v>
      </c>
      <c r="BE113" s="33">
        <v>8.3333333333333329E-2</v>
      </c>
      <c r="BF113" s="43"/>
    </row>
    <row r="114" spans="1:58" ht="21" customHeight="1">
      <c r="A114" s="28" t="s">
        <v>685</v>
      </c>
      <c r="B114" s="29">
        <v>43662</v>
      </c>
      <c r="C114" s="30">
        <f t="shared" si="3"/>
        <v>3</v>
      </c>
      <c r="D114" s="71" t="str">
        <f t="shared" si="2"/>
        <v/>
      </c>
      <c r="E114" s="31"/>
      <c r="F114" s="37"/>
      <c r="G114" s="32"/>
      <c r="H114" s="45"/>
      <c r="I114" s="31"/>
      <c r="J114" s="45"/>
      <c r="K114" s="32">
        <v>1</v>
      </c>
      <c r="L114" s="33">
        <v>4.1666666666666664E-2</v>
      </c>
      <c r="M114" s="34"/>
      <c r="N114" s="35"/>
      <c r="O114" s="33"/>
      <c r="P114" s="36"/>
      <c r="Q114" s="46"/>
      <c r="R114" s="396"/>
      <c r="S114" s="231"/>
      <c r="T114" s="231"/>
      <c r="U114" s="231"/>
      <c r="V114" s="71"/>
      <c r="W114" s="71"/>
      <c r="X114" s="232"/>
      <c r="Y114" s="32"/>
      <c r="Z114" s="446"/>
      <c r="AA114" s="37"/>
      <c r="AB114" s="35"/>
      <c r="AC114" s="446"/>
      <c r="AD114" s="33"/>
      <c r="AE114" s="445"/>
      <c r="AF114" s="304"/>
      <c r="AG114" s="32"/>
      <c r="AH114" s="38"/>
      <c r="AI114" s="35"/>
      <c r="AJ114" s="54"/>
      <c r="AK114" s="50"/>
      <c r="AL114" s="693"/>
      <c r="AM114" s="50"/>
      <c r="AN114" s="446"/>
      <c r="AO114" s="40"/>
      <c r="AP114" s="446"/>
      <c r="AQ114" s="41"/>
      <c r="AR114" s="38"/>
      <c r="AS114" s="52"/>
      <c r="AT114" s="54"/>
      <c r="AU114" s="52"/>
      <c r="AV114" s="35"/>
      <c r="AW114" s="50"/>
      <c r="AX114" s="35"/>
      <c r="AY114" s="39"/>
      <c r="AZ114" s="42"/>
      <c r="BA114" s="31">
        <v>1</v>
      </c>
      <c r="BB114" s="33">
        <v>4.1666666666666664E-2</v>
      </c>
      <c r="BC114" s="34"/>
      <c r="BD114" s="35"/>
      <c r="BE114" s="33"/>
      <c r="BF114" s="43"/>
    </row>
    <row r="115" spans="1:58" ht="21" customHeight="1">
      <c r="A115" s="28" t="s">
        <v>685</v>
      </c>
      <c r="B115" s="29">
        <v>43663</v>
      </c>
      <c r="C115" s="30">
        <f t="shared" si="3"/>
        <v>4</v>
      </c>
      <c r="D115" s="71" t="str">
        <f t="shared" si="2"/>
        <v/>
      </c>
      <c r="E115" s="31"/>
      <c r="F115" s="37"/>
      <c r="G115" s="32"/>
      <c r="H115" s="45"/>
      <c r="I115" s="31"/>
      <c r="J115" s="45"/>
      <c r="K115" s="32">
        <v>1</v>
      </c>
      <c r="L115" s="33">
        <v>4.1666666666666664E-2</v>
      </c>
      <c r="M115" s="34"/>
      <c r="N115" s="35"/>
      <c r="O115" s="33"/>
      <c r="P115" s="36"/>
      <c r="Q115" s="46"/>
      <c r="R115" s="396"/>
      <c r="S115" s="231"/>
      <c r="T115" s="231"/>
      <c r="U115" s="231"/>
      <c r="V115" s="71"/>
      <c r="W115" s="71"/>
      <c r="X115" s="232"/>
      <c r="Y115" s="32"/>
      <c r="Z115" s="446"/>
      <c r="AA115" s="37"/>
      <c r="AB115" s="35"/>
      <c r="AC115" s="446"/>
      <c r="AD115" s="33"/>
      <c r="AE115" s="445"/>
      <c r="AF115" s="304"/>
      <c r="AG115" s="32"/>
      <c r="AH115" s="50"/>
      <c r="AI115" s="35"/>
      <c r="AJ115" s="39"/>
      <c r="AK115" s="38"/>
      <c r="AL115" s="693"/>
      <c r="AM115" s="38"/>
      <c r="AN115" s="52"/>
      <c r="AO115" s="51"/>
      <c r="AP115" s="52"/>
      <c r="AQ115" s="41"/>
      <c r="AR115" s="38"/>
      <c r="AS115" s="446"/>
      <c r="AT115" s="39"/>
      <c r="AU115" s="446"/>
      <c r="AV115" s="35"/>
      <c r="AW115" s="50"/>
      <c r="AX115" s="35"/>
      <c r="AY115" s="39"/>
      <c r="AZ115" s="42"/>
      <c r="BA115" s="31">
        <v>1</v>
      </c>
      <c r="BB115" s="33">
        <v>4.1666666666666664E-2</v>
      </c>
      <c r="BC115" s="34"/>
      <c r="BD115" s="35"/>
      <c r="BE115" s="33"/>
      <c r="BF115" s="43"/>
    </row>
    <row r="116" spans="1:58" ht="21" customHeight="1">
      <c r="A116" s="28" t="s">
        <v>685</v>
      </c>
      <c r="B116" s="29">
        <v>43664</v>
      </c>
      <c r="C116" s="30">
        <f t="shared" si="3"/>
        <v>5</v>
      </c>
      <c r="D116" s="71" t="str">
        <f t="shared" si="2"/>
        <v/>
      </c>
      <c r="E116" s="31"/>
      <c r="F116" s="37"/>
      <c r="G116" s="32"/>
      <c r="H116" s="45"/>
      <c r="I116" s="31"/>
      <c r="J116" s="45"/>
      <c r="K116" s="32">
        <v>1</v>
      </c>
      <c r="L116" s="33">
        <v>4.1666666666666664E-2</v>
      </c>
      <c r="M116" s="34"/>
      <c r="N116" s="35"/>
      <c r="O116" s="33"/>
      <c r="P116" s="36"/>
      <c r="Q116" s="46"/>
      <c r="R116" s="396"/>
      <c r="S116" s="231"/>
      <c r="T116" s="231"/>
      <c r="U116" s="231"/>
      <c r="V116" s="71"/>
      <c r="W116" s="71"/>
      <c r="X116" s="232"/>
      <c r="Y116" s="32"/>
      <c r="Z116" s="446"/>
      <c r="AA116" s="37"/>
      <c r="AB116" s="35"/>
      <c r="AC116" s="446"/>
      <c r="AD116" s="33"/>
      <c r="AE116" s="445"/>
      <c r="AF116" s="304"/>
      <c r="AG116" s="32"/>
      <c r="AH116" s="38"/>
      <c r="AI116" s="35"/>
      <c r="AJ116" s="39"/>
      <c r="AK116" s="38"/>
      <c r="AL116" s="693"/>
      <c r="AM116" s="38"/>
      <c r="AN116" s="421"/>
      <c r="AO116" s="51"/>
      <c r="AP116" s="52"/>
      <c r="AQ116" s="41"/>
      <c r="AR116" s="38"/>
      <c r="AS116" s="446"/>
      <c r="AT116" s="39"/>
      <c r="AU116" s="446"/>
      <c r="AV116" s="35"/>
      <c r="AW116" s="50"/>
      <c r="AX116" s="35"/>
      <c r="AY116" s="54"/>
      <c r="AZ116" s="55"/>
      <c r="BA116" s="31">
        <v>1</v>
      </c>
      <c r="BB116" s="33">
        <v>4.1666666666666664E-2</v>
      </c>
      <c r="BC116" s="34"/>
      <c r="BD116" s="35"/>
      <c r="BE116" s="33"/>
      <c r="BF116" s="43"/>
    </row>
    <row r="117" spans="1:58" ht="21" customHeight="1">
      <c r="A117" s="28" t="s">
        <v>685</v>
      </c>
      <c r="B117" s="29">
        <v>43665</v>
      </c>
      <c r="C117" s="30">
        <f t="shared" si="3"/>
        <v>6</v>
      </c>
      <c r="D117" s="71" t="str">
        <f t="shared" si="2"/>
        <v/>
      </c>
      <c r="E117" s="31"/>
      <c r="F117" s="37"/>
      <c r="G117" s="32"/>
      <c r="H117" s="45"/>
      <c r="I117" s="31"/>
      <c r="J117" s="45"/>
      <c r="K117" s="32">
        <v>1</v>
      </c>
      <c r="L117" s="33">
        <v>4.1666666666666664E-2</v>
      </c>
      <c r="M117" s="34"/>
      <c r="N117" s="35"/>
      <c r="O117" s="33"/>
      <c r="P117" s="36"/>
      <c r="Q117" s="46"/>
      <c r="R117" s="396"/>
      <c r="S117" s="231"/>
      <c r="T117" s="231"/>
      <c r="U117" s="231"/>
      <c r="V117" s="71"/>
      <c r="W117" s="71"/>
      <c r="X117" s="232"/>
      <c r="Y117" s="32"/>
      <c r="Z117" s="446"/>
      <c r="AA117" s="37"/>
      <c r="AB117" s="35"/>
      <c r="AC117" s="446"/>
      <c r="AD117" s="33"/>
      <c r="AE117" s="445"/>
      <c r="AF117" s="304"/>
      <c r="AG117" s="32"/>
      <c r="AH117" s="38"/>
      <c r="AI117" s="35"/>
      <c r="AJ117" s="39"/>
      <c r="AK117" s="38"/>
      <c r="AL117" s="693"/>
      <c r="AM117" s="38"/>
      <c r="AN117" s="446"/>
      <c r="AO117" s="40"/>
      <c r="AP117" s="446"/>
      <c r="AQ117" s="41"/>
      <c r="AR117" s="38"/>
      <c r="AS117" s="446"/>
      <c r="AT117" s="39"/>
      <c r="AU117" s="446"/>
      <c r="AV117" s="35"/>
      <c r="AW117" s="38"/>
      <c r="AX117" s="35"/>
      <c r="AY117" s="54"/>
      <c r="AZ117" s="55"/>
      <c r="BA117" s="31">
        <v>1</v>
      </c>
      <c r="BB117" s="33">
        <v>4.1666666666666664E-2</v>
      </c>
      <c r="BC117" s="34"/>
      <c r="BD117" s="35"/>
      <c r="BE117" s="33"/>
      <c r="BF117" s="43"/>
    </row>
    <row r="118" spans="1:58" ht="21" customHeight="1">
      <c r="A118" s="28" t="s">
        <v>685</v>
      </c>
      <c r="B118" s="29">
        <v>43666</v>
      </c>
      <c r="C118" s="30">
        <f t="shared" si="3"/>
        <v>7</v>
      </c>
      <c r="D118" s="71">
        <f t="shared" si="2"/>
        <v>1</v>
      </c>
      <c r="E118" s="31"/>
      <c r="F118" s="37"/>
      <c r="G118" s="32"/>
      <c r="H118" s="45"/>
      <c r="I118" s="31"/>
      <c r="J118" s="45"/>
      <c r="K118" s="32"/>
      <c r="L118" s="33"/>
      <c r="M118" s="34"/>
      <c r="N118" s="35"/>
      <c r="O118" s="33"/>
      <c r="P118" s="36"/>
      <c r="Q118" s="46"/>
      <c r="R118" s="396"/>
      <c r="S118" s="231"/>
      <c r="T118" s="231"/>
      <c r="U118" s="231"/>
      <c r="V118" s="71"/>
      <c r="W118" s="71"/>
      <c r="X118" s="232"/>
      <c r="Y118" s="32"/>
      <c r="Z118" s="446"/>
      <c r="AA118" s="37"/>
      <c r="AB118" s="35"/>
      <c r="AC118" s="446"/>
      <c r="AD118" s="33"/>
      <c r="AE118" s="444"/>
      <c r="AF118" s="304"/>
      <c r="AG118" s="32"/>
      <c r="AH118" s="38"/>
      <c r="AI118" s="35"/>
      <c r="AJ118" s="39"/>
      <c r="AK118" s="38"/>
      <c r="AL118" s="693"/>
      <c r="AM118" s="38"/>
      <c r="AN118" s="446"/>
      <c r="AO118" s="51"/>
      <c r="AP118" s="52"/>
      <c r="AQ118" s="41"/>
      <c r="AR118" s="38"/>
      <c r="AS118" s="446"/>
      <c r="AT118" s="39"/>
      <c r="AU118" s="446"/>
      <c r="AV118" s="35"/>
      <c r="AW118" s="38"/>
      <c r="AX118" s="35"/>
      <c r="AY118" s="39"/>
      <c r="AZ118" s="42"/>
      <c r="BA118" s="31"/>
      <c r="BB118" s="33"/>
      <c r="BC118" s="34"/>
      <c r="BD118" s="35"/>
      <c r="BE118" s="33"/>
      <c r="BF118" s="43"/>
    </row>
    <row r="119" spans="1:58" ht="21" customHeight="1">
      <c r="A119" s="28" t="s">
        <v>685</v>
      </c>
      <c r="B119" s="29">
        <v>43667</v>
      </c>
      <c r="C119" s="30">
        <f t="shared" si="3"/>
        <v>1</v>
      </c>
      <c r="D119" s="71">
        <f t="shared" si="2"/>
        <v>1</v>
      </c>
      <c r="E119" s="31"/>
      <c r="F119" s="37"/>
      <c r="G119" s="32"/>
      <c r="H119" s="45"/>
      <c r="I119" s="31"/>
      <c r="J119" s="45"/>
      <c r="K119" s="32"/>
      <c r="L119" s="33"/>
      <c r="M119" s="34"/>
      <c r="N119" s="35"/>
      <c r="O119" s="33"/>
      <c r="P119" s="36"/>
      <c r="Q119" s="46"/>
      <c r="R119" s="396"/>
      <c r="S119" s="392"/>
      <c r="T119" s="392"/>
      <c r="U119" s="231"/>
      <c r="V119" s="71"/>
      <c r="W119" s="71"/>
      <c r="X119" s="232"/>
      <c r="Y119" s="32"/>
      <c r="Z119" s="446"/>
      <c r="AA119" s="37"/>
      <c r="AB119" s="35"/>
      <c r="AC119" s="52"/>
      <c r="AD119" s="33"/>
      <c r="AE119" s="444"/>
      <c r="AF119" s="304"/>
      <c r="AG119" s="32"/>
      <c r="AH119" s="38"/>
      <c r="AI119" s="35"/>
      <c r="AJ119" s="39"/>
      <c r="AK119" s="38"/>
      <c r="AL119" s="693"/>
      <c r="AM119" s="38"/>
      <c r="AN119" s="446"/>
      <c r="AO119" s="40"/>
      <c r="AP119" s="446"/>
      <c r="AQ119" s="41"/>
      <c r="AR119" s="38"/>
      <c r="AS119" s="446"/>
      <c r="AT119" s="39"/>
      <c r="AU119" s="446"/>
      <c r="AV119" s="35"/>
      <c r="AW119" s="38"/>
      <c r="AX119" s="35"/>
      <c r="AY119" s="39"/>
      <c r="AZ119" s="42"/>
      <c r="BA119" s="31"/>
      <c r="BB119" s="33"/>
      <c r="BC119" s="34"/>
      <c r="BD119" s="35"/>
      <c r="BE119" s="33"/>
      <c r="BF119" s="43"/>
    </row>
    <row r="120" spans="1:58" ht="21" customHeight="1">
      <c r="A120" s="28" t="s">
        <v>685</v>
      </c>
      <c r="B120" s="29">
        <v>43668</v>
      </c>
      <c r="C120" s="30">
        <f t="shared" si="3"/>
        <v>2</v>
      </c>
      <c r="D120" s="71" t="str">
        <f t="shared" si="2"/>
        <v/>
      </c>
      <c r="E120" s="31"/>
      <c r="F120" s="37"/>
      <c r="G120" s="32"/>
      <c r="H120" s="45"/>
      <c r="I120" s="31"/>
      <c r="J120" s="45"/>
      <c r="K120" s="32">
        <v>1</v>
      </c>
      <c r="L120" s="33">
        <v>4.1666666666666664E-2</v>
      </c>
      <c r="M120" s="34"/>
      <c r="N120" s="35"/>
      <c r="O120" s="33"/>
      <c r="P120" s="36"/>
      <c r="Q120" s="46"/>
      <c r="R120" s="396"/>
      <c r="S120" s="231"/>
      <c r="T120" s="231"/>
      <c r="U120" s="231"/>
      <c r="V120" s="71"/>
      <c r="W120" s="71"/>
      <c r="X120" s="232"/>
      <c r="Y120" s="32"/>
      <c r="Z120" s="446"/>
      <c r="AA120" s="37"/>
      <c r="AB120" s="35"/>
      <c r="AC120" s="446"/>
      <c r="AD120" s="33"/>
      <c r="AE120" s="444"/>
      <c r="AF120" s="304"/>
      <c r="AG120" s="32"/>
      <c r="AH120" s="38"/>
      <c r="AI120" s="35"/>
      <c r="AJ120" s="39"/>
      <c r="AK120" s="38"/>
      <c r="AL120" s="693"/>
      <c r="AM120" s="38"/>
      <c r="AN120" s="446"/>
      <c r="AO120" s="40"/>
      <c r="AP120" s="446"/>
      <c r="AQ120" s="41"/>
      <c r="AR120" s="38"/>
      <c r="AS120" s="446"/>
      <c r="AT120" s="39"/>
      <c r="AU120" s="446"/>
      <c r="AV120" s="35"/>
      <c r="AW120" s="38"/>
      <c r="AX120" s="35"/>
      <c r="AY120" s="39"/>
      <c r="AZ120" s="42"/>
      <c r="BA120" s="31">
        <v>1</v>
      </c>
      <c r="BB120" s="33">
        <v>4.1666666666666664E-2</v>
      </c>
      <c r="BC120" s="34"/>
      <c r="BD120" s="35"/>
      <c r="BE120" s="33"/>
      <c r="BF120" s="43"/>
    </row>
    <row r="121" spans="1:58" ht="21" customHeight="1">
      <c r="A121" s="28" t="s">
        <v>685</v>
      </c>
      <c r="B121" s="29">
        <v>43669</v>
      </c>
      <c r="C121" s="30">
        <f t="shared" si="3"/>
        <v>3</v>
      </c>
      <c r="D121" s="71" t="str">
        <f t="shared" si="2"/>
        <v/>
      </c>
      <c r="E121" s="31"/>
      <c r="F121" s="37"/>
      <c r="G121" s="32"/>
      <c r="H121" s="45"/>
      <c r="I121" s="31"/>
      <c r="J121" s="45"/>
      <c r="K121" s="32">
        <v>1</v>
      </c>
      <c r="L121" s="33">
        <v>4.1666666666666664E-2</v>
      </c>
      <c r="M121" s="34"/>
      <c r="N121" s="35"/>
      <c r="O121" s="33"/>
      <c r="P121" s="36"/>
      <c r="Q121" s="46"/>
      <c r="R121" s="396"/>
      <c r="S121" s="231"/>
      <c r="T121" s="231"/>
      <c r="U121" s="231"/>
      <c r="V121" s="71"/>
      <c r="W121" s="71"/>
      <c r="X121" s="232"/>
      <c r="Y121" s="32"/>
      <c r="Z121" s="446"/>
      <c r="AA121" s="37"/>
      <c r="AB121" s="35"/>
      <c r="AC121" s="52"/>
      <c r="AD121" s="33"/>
      <c r="AE121" s="444"/>
      <c r="AF121" s="304"/>
      <c r="AG121" s="32"/>
      <c r="AH121" s="38"/>
      <c r="AI121" s="35"/>
      <c r="AJ121" s="39"/>
      <c r="AK121" s="38"/>
      <c r="AL121" s="693"/>
      <c r="AM121" s="38"/>
      <c r="AN121" s="446"/>
      <c r="AO121" s="51"/>
      <c r="AP121" s="52"/>
      <c r="AQ121" s="41"/>
      <c r="AR121" s="38"/>
      <c r="AS121" s="446"/>
      <c r="AT121" s="39"/>
      <c r="AU121" s="446"/>
      <c r="AV121" s="35"/>
      <c r="AW121" s="38"/>
      <c r="AX121" s="35"/>
      <c r="AY121" s="39"/>
      <c r="AZ121" s="42"/>
      <c r="BA121" s="31">
        <v>1</v>
      </c>
      <c r="BB121" s="33">
        <v>4.1666666666666664E-2</v>
      </c>
      <c r="BC121" s="34"/>
      <c r="BD121" s="35"/>
      <c r="BE121" s="33"/>
      <c r="BF121" s="43"/>
    </row>
    <row r="122" spans="1:58" ht="21" customHeight="1">
      <c r="A122" s="28" t="s">
        <v>685</v>
      </c>
      <c r="B122" s="29">
        <v>43670</v>
      </c>
      <c r="C122" s="30">
        <f t="shared" si="3"/>
        <v>4</v>
      </c>
      <c r="D122" s="71" t="str">
        <f t="shared" si="2"/>
        <v/>
      </c>
      <c r="E122" s="31"/>
      <c r="F122" s="37"/>
      <c r="G122" s="32"/>
      <c r="H122" s="45"/>
      <c r="I122" s="31"/>
      <c r="J122" s="45"/>
      <c r="K122" s="32">
        <v>1</v>
      </c>
      <c r="L122" s="33">
        <v>4.1666666666666664E-2</v>
      </c>
      <c r="M122" s="34"/>
      <c r="N122" s="35"/>
      <c r="O122" s="33"/>
      <c r="P122" s="36"/>
      <c r="Q122" s="46"/>
      <c r="R122" s="396"/>
      <c r="S122" s="231"/>
      <c r="T122" s="231"/>
      <c r="U122" s="231"/>
      <c r="V122" s="71"/>
      <c r="W122" s="71"/>
      <c r="X122" s="232"/>
      <c r="Y122" s="32"/>
      <c r="Z122" s="446"/>
      <c r="AA122" s="37"/>
      <c r="AB122" s="35"/>
      <c r="AC122" s="446"/>
      <c r="AD122" s="33"/>
      <c r="AE122" s="444"/>
      <c r="AF122" s="304"/>
      <c r="AG122" s="32"/>
      <c r="AH122" s="38"/>
      <c r="AI122" s="35"/>
      <c r="AJ122" s="39"/>
      <c r="AK122" s="38"/>
      <c r="AL122" s="693"/>
      <c r="AM122" s="38"/>
      <c r="AN122" s="446"/>
      <c r="AO122" s="40"/>
      <c r="AP122" s="446"/>
      <c r="AQ122" s="41"/>
      <c r="AR122" s="38"/>
      <c r="AS122" s="446"/>
      <c r="AT122" s="39"/>
      <c r="AU122" s="446"/>
      <c r="AV122" s="35"/>
      <c r="AW122" s="38"/>
      <c r="AX122" s="35"/>
      <c r="AY122" s="39"/>
      <c r="AZ122" s="42"/>
      <c r="BA122" s="31">
        <v>1</v>
      </c>
      <c r="BB122" s="33">
        <v>4.1666666666666664E-2</v>
      </c>
      <c r="BC122" s="34"/>
      <c r="BD122" s="35"/>
      <c r="BE122" s="33"/>
      <c r="BF122" s="43"/>
    </row>
    <row r="123" spans="1:58" ht="21" customHeight="1">
      <c r="A123" s="28" t="s">
        <v>685</v>
      </c>
      <c r="B123" s="29">
        <v>43671</v>
      </c>
      <c r="C123" s="30">
        <f t="shared" si="3"/>
        <v>5</v>
      </c>
      <c r="D123" s="71" t="str">
        <f t="shared" si="2"/>
        <v/>
      </c>
      <c r="E123" s="31"/>
      <c r="F123" s="37"/>
      <c r="G123" s="32"/>
      <c r="H123" s="45"/>
      <c r="I123" s="31"/>
      <c r="J123" s="45"/>
      <c r="K123" s="32">
        <v>1</v>
      </c>
      <c r="L123" s="33"/>
      <c r="M123" s="34"/>
      <c r="N123" s="35"/>
      <c r="O123" s="33"/>
      <c r="P123" s="36"/>
      <c r="Q123" s="46"/>
      <c r="R123" s="396"/>
      <c r="S123" s="231"/>
      <c r="T123" s="231"/>
      <c r="U123" s="231"/>
      <c r="V123" s="71"/>
      <c r="W123" s="71"/>
      <c r="X123" s="232"/>
      <c r="Y123" s="32"/>
      <c r="Z123" s="446"/>
      <c r="AA123" s="37"/>
      <c r="AB123" s="35"/>
      <c r="AC123" s="446"/>
      <c r="AD123" s="33"/>
      <c r="AE123" s="444"/>
      <c r="AF123" s="304"/>
      <c r="AG123" s="32"/>
      <c r="AH123" s="38"/>
      <c r="AI123" s="35"/>
      <c r="AJ123" s="39"/>
      <c r="AK123" s="38"/>
      <c r="AL123" s="693"/>
      <c r="AM123" s="38"/>
      <c r="AN123" s="446"/>
      <c r="AO123" s="40"/>
      <c r="AP123" s="446"/>
      <c r="AQ123" s="41"/>
      <c r="AR123" s="38"/>
      <c r="AS123" s="446"/>
      <c r="AT123" s="39"/>
      <c r="AU123" s="446"/>
      <c r="AV123" s="35"/>
      <c r="AW123" s="38"/>
      <c r="AX123" s="35"/>
      <c r="AY123" s="39"/>
      <c r="AZ123" s="42"/>
      <c r="BA123" s="31">
        <v>1</v>
      </c>
      <c r="BB123" s="33"/>
      <c r="BC123" s="34"/>
      <c r="BD123" s="35"/>
      <c r="BE123" s="33"/>
      <c r="BF123" s="43"/>
    </row>
    <row r="124" spans="1:58" ht="21" customHeight="1">
      <c r="A124" s="28" t="s">
        <v>685</v>
      </c>
      <c r="B124" s="29">
        <v>43672</v>
      </c>
      <c r="C124" s="30">
        <f t="shared" si="3"/>
        <v>6</v>
      </c>
      <c r="D124" s="71" t="str">
        <f t="shared" si="2"/>
        <v/>
      </c>
      <c r="E124" s="31"/>
      <c r="F124" s="37"/>
      <c r="G124" s="32"/>
      <c r="H124" s="45"/>
      <c r="I124" s="31"/>
      <c r="J124" s="45"/>
      <c r="K124" s="32">
        <v>1</v>
      </c>
      <c r="L124" s="33"/>
      <c r="M124" s="34"/>
      <c r="N124" s="35"/>
      <c r="O124" s="33"/>
      <c r="P124" s="36"/>
      <c r="Q124" s="46"/>
      <c r="R124" s="396"/>
      <c r="S124" s="231"/>
      <c r="T124" s="231"/>
      <c r="U124" s="231"/>
      <c r="V124" s="71"/>
      <c r="W124" s="71"/>
      <c r="X124" s="232"/>
      <c r="Y124" s="32"/>
      <c r="Z124" s="446"/>
      <c r="AA124" s="37"/>
      <c r="AB124" s="35"/>
      <c r="AC124" s="446"/>
      <c r="AD124" s="33"/>
      <c r="AE124" s="444"/>
      <c r="AF124" s="304"/>
      <c r="AG124" s="32"/>
      <c r="AH124" s="38"/>
      <c r="AI124" s="35"/>
      <c r="AJ124" s="39"/>
      <c r="AK124" s="38"/>
      <c r="AL124" s="693"/>
      <c r="AM124" s="38"/>
      <c r="AN124" s="446"/>
      <c r="AO124" s="40"/>
      <c r="AP124" s="446"/>
      <c r="AQ124" s="41"/>
      <c r="AR124" s="38"/>
      <c r="AS124" s="446"/>
      <c r="AT124" s="39"/>
      <c r="AU124" s="446"/>
      <c r="AV124" s="35"/>
      <c r="AW124" s="38"/>
      <c r="AX124" s="35"/>
      <c r="AY124" s="39"/>
      <c r="AZ124" s="42"/>
      <c r="BA124" s="31">
        <v>1</v>
      </c>
      <c r="BB124" s="33"/>
      <c r="BC124" s="34"/>
      <c r="BD124" s="35"/>
      <c r="BE124" s="33"/>
      <c r="BF124" s="43"/>
    </row>
    <row r="125" spans="1:58" ht="21" customHeight="1">
      <c r="A125" s="28" t="s">
        <v>685</v>
      </c>
      <c r="B125" s="29">
        <v>43673</v>
      </c>
      <c r="C125" s="30">
        <f t="shared" si="3"/>
        <v>7</v>
      </c>
      <c r="D125" s="71">
        <f t="shared" si="2"/>
        <v>1</v>
      </c>
      <c r="E125" s="31"/>
      <c r="F125" s="37"/>
      <c r="G125" s="32"/>
      <c r="H125" s="45"/>
      <c r="I125" s="31"/>
      <c r="J125" s="45"/>
      <c r="K125" s="32"/>
      <c r="L125" s="33"/>
      <c r="M125" s="34"/>
      <c r="N125" s="35"/>
      <c r="O125" s="33"/>
      <c r="P125" s="36"/>
      <c r="Q125" s="46"/>
      <c r="R125" s="396"/>
      <c r="S125" s="231"/>
      <c r="T125" s="231"/>
      <c r="U125" s="231"/>
      <c r="V125" s="71"/>
      <c r="W125" s="71"/>
      <c r="X125" s="232"/>
      <c r="Y125" s="32"/>
      <c r="Z125" s="446"/>
      <c r="AA125" s="37"/>
      <c r="AB125" s="35"/>
      <c r="AC125" s="446"/>
      <c r="AD125" s="33"/>
      <c r="AE125" s="444"/>
      <c r="AF125" s="304"/>
      <c r="AG125" s="32"/>
      <c r="AH125" s="38"/>
      <c r="AI125" s="35"/>
      <c r="AJ125" s="54"/>
      <c r="AK125" s="50"/>
      <c r="AL125" s="693"/>
      <c r="AM125" s="38"/>
      <c r="AN125" s="446"/>
      <c r="AO125" s="40"/>
      <c r="AP125" s="446"/>
      <c r="AQ125" s="41"/>
      <c r="AR125" s="38"/>
      <c r="AS125" s="446"/>
      <c r="AT125" s="39"/>
      <c r="AU125" s="446"/>
      <c r="AV125" s="35"/>
      <c r="AW125" s="38"/>
      <c r="AX125" s="35"/>
      <c r="AY125" s="39"/>
      <c r="AZ125" s="42"/>
      <c r="BA125" s="31"/>
      <c r="BB125" s="33"/>
      <c r="BC125" s="34"/>
      <c r="BD125" s="35"/>
      <c r="BE125" s="33"/>
      <c r="BF125" s="43"/>
    </row>
    <row r="126" spans="1:58" ht="21" customHeight="1">
      <c r="A126" s="28" t="s">
        <v>685</v>
      </c>
      <c r="B126" s="29">
        <v>43674</v>
      </c>
      <c r="C126" s="30">
        <f t="shared" si="3"/>
        <v>1</v>
      </c>
      <c r="D126" s="71">
        <f t="shared" si="2"/>
        <v>1</v>
      </c>
      <c r="E126" s="31"/>
      <c r="F126" s="37"/>
      <c r="G126" s="32"/>
      <c r="H126" s="45"/>
      <c r="I126" s="31"/>
      <c r="J126" s="45"/>
      <c r="K126" s="32"/>
      <c r="L126" s="33"/>
      <c r="M126" s="34"/>
      <c r="N126" s="35"/>
      <c r="O126" s="33"/>
      <c r="P126" s="36"/>
      <c r="Q126" s="46"/>
      <c r="R126" s="396"/>
      <c r="S126" s="231"/>
      <c r="T126" s="231"/>
      <c r="U126" s="231"/>
      <c r="V126" s="71"/>
      <c r="W126" s="71"/>
      <c r="X126" s="232"/>
      <c r="Y126" s="32"/>
      <c r="Z126" s="446"/>
      <c r="AA126" s="37"/>
      <c r="AB126" s="35"/>
      <c r="AC126" s="446"/>
      <c r="AD126" s="33"/>
      <c r="AE126" s="444"/>
      <c r="AF126" s="304"/>
      <c r="AG126" s="32"/>
      <c r="AH126" s="38"/>
      <c r="AI126" s="35"/>
      <c r="AJ126" s="39"/>
      <c r="AK126" s="38"/>
      <c r="AL126" s="693"/>
      <c r="AM126" s="38"/>
      <c r="AN126" s="446"/>
      <c r="AO126" s="40"/>
      <c r="AP126" s="446"/>
      <c r="AQ126" s="41"/>
      <c r="AR126" s="38"/>
      <c r="AS126" s="446"/>
      <c r="AT126" s="39"/>
      <c r="AU126" s="446"/>
      <c r="AV126" s="35"/>
      <c r="AW126" s="50"/>
      <c r="AX126" s="35"/>
      <c r="AY126" s="39"/>
      <c r="AZ126" s="42"/>
      <c r="BA126" s="31"/>
      <c r="BB126" s="33"/>
      <c r="BC126" s="34"/>
      <c r="BD126" s="35"/>
      <c r="BE126" s="33"/>
      <c r="BF126" s="43"/>
    </row>
    <row r="127" spans="1:58" ht="21" customHeight="1">
      <c r="A127" s="28" t="s">
        <v>685</v>
      </c>
      <c r="B127" s="29">
        <v>43675</v>
      </c>
      <c r="C127" s="30">
        <f t="shared" si="3"/>
        <v>2</v>
      </c>
      <c r="D127" s="71" t="str">
        <f t="shared" si="2"/>
        <v/>
      </c>
      <c r="E127" s="31"/>
      <c r="F127" s="37"/>
      <c r="G127" s="32"/>
      <c r="H127" s="45"/>
      <c r="I127" s="31">
        <v>1</v>
      </c>
      <c r="J127" s="45"/>
      <c r="K127" s="32"/>
      <c r="L127" s="33"/>
      <c r="M127" s="34"/>
      <c r="N127" s="35"/>
      <c r="O127" s="33"/>
      <c r="P127" s="36"/>
      <c r="Q127" s="46"/>
      <c r="R127" s="396"/>
      <c r="S127" s="231"/>
      <c r="T127" s="231"/>
      <c r="U127" s="231"/>
      <c r="V127" s="71"/>
      <c r="W127" s="71"/>
      <c r="X127" s="232"/>
      <c r="Y127" s="32"/>
      <c r="Z127" s="446"/>
      <c r="AA127" s="37"/>
      <c r="AB127" s="35"/>
      <c r="AC127" s="446"/>
      <c r="AD127" s="33"/>
      <c r="AE127" s="445"/>
      <c r="AF127" s="304"/>
      <c r="AG127" s="32"/>
      <c r="AH127" s="50"/>
      <c r="AI127" s="35"/>
      <c r="AJ127" s="39"/>
      <c r="AK127" s="38"/>
      <c r="AL127" s="693"/>
      <c r="AM127" s="38"/>
      <c r="AN127" s="446"/>
      <c r="AO127" s="40"/>
      <c r="AP127" s="446"/>
      <c r="AQ127" s="53"/>
      <c r="AR127" s="50"/>
      <c r="AS127" s="446"/>
      <c r="AT127" s="39"/>
      <c r="AU127" s="446"/>
      <c r="AV127" s="35"/>
      <c r="AW127" s="38"/>
      <c r="AX127" s="35"/>
      <c r="AY127" s="54"/>
      <c r="AZ127" s="55"/>
      <c r="BA127" s="31"/>
      <c r="BB127" s="33"/>
      <c r="BC127" s="34"/>
      <c r="BD127" s="35"/>
      <c r="BE127" s="33"/>
      <c r="BF127" s="43"/>
    </row>
    <row r="128" spans="1:58" ht="21" customHeight="1">
      <c r="A128" s="28" t="s">
        <v>685</v>
      </c>
      <c r="B128" s="29">
        <v>43676</v>
      </c>
      <c r="C128" s="30">
        <f t="shared" si="3"/>
        <v>3</v>
      </c>
      <c r="D128" s="71" t="str">
        <f t="shared" si="2"/>
        <v/>
      </c>
      <c r="E128" s="31"/>
      <c r="F128" s="37"/>
      <c r="G128" s="32"/>
      <c r="H128" s="45"/>
      <c r="I128" s="31">
        <v>1</v>
      </c>
      <c r="J128" s="45"/>
      <c r="K128" s="32"/>
      <c r="L128" s="33"/>
      <c r="M128" s="34"/>
      <c r="N128" s="35"/>
      <c r="O128" s="33"/>
      <c r="P128" s="36"/>
      <c r="Q128" s="46"/>
      <c r="R128" s="396"/>
      <c r="S128" s="231"/>
      <c r="T128" s="231"/>
      <c r="U128" s="231"/>
      <c r="V128" s="71"/>
      <c r="W128" s="71"/>
      <c r="X128" s="232"/>
      <c r="Y128" s="32"/>
      <c r="Z128" s="446"/>
      <c r="AA128" s="37"/>
      <c r="AB128" s="35"/>
      <c r="AC128" s="446"/>
      <c r="AD128" s="33"/>
      <c r="AE128" s="444"/>
      <c r="AF128" s="304"/>
      <c r="AG128" s="32"/>
      <c r="AH128" s="38"/>
      <c r="AI128" s="35"/>
      <c r="AJ128" s="39"/>
      <c r="AK128" s="38"/>
      <c r="AL128" s="693"/>
      <c r="AM128" s="38"/>
      <c r="AN128" s="446"/>
      <c r="AO128" s="40"/>
      <c r="AP128" s="446"/>
      <c r="AQ128" s="41"/>
      <c r="AR128" s="38"/>
      <c r="AS128" s="446"/>
      <c r="AT128" s="39"/>
      <c r="AU128" s="446"/>
      <c r="AV128" s="35"/>
      <c r="AW128" s="38"/>
      <c r="AX128" s="35"/>
      <c r="AY128" s="39"/>
      <c r="AZ128" s="42"/>
      <c r="BA128" s="31"/>
      <c r="BB128" s="33"/>
      <c r="BC128" s="34"/>
      <c r="BD128" s="35"/>
      <c r="BE128" s="33"/>
      <c r="BF128" s="43"/>
    </row>
    <row r="129" spans="1:58" ht="21" customHeight="1">
      <c r="A129" s="28" t="s">
        <v>685</v>
      </c>
      <c r="B129" s="29">
        <v>43677</v>
      </c>
      <c r="C129" s="30">
        <f t="shared" si="3"/>
        <v>4</v>
      </c>
      <c r="D129" s="71" t="str">
        <f t="shared" si="2"/>
        <v/>
      </c>
      <c r="E129" s="31">
        <v>1</v>
      </c>
      <c r="F129" s="37"/>
      <c r="G129" s="32"/>
      <c r="H129" s="45"/>
      <c r="I129" s="31"/>
      <c r="J129" s="45"/>
      <c r="K129" s="32"/>
      <c r="L129" s="33"/>
      <c r="M129" s="34"/>
      <c r="N129" s="35"/>
      <c r="O129" s="33"/>
      <c r="P129" s="36"/>
      <c r="Q129" s="46"/>
      <c r="R129" s="396"/>
      <c r="S129" s="231"/>
      <c r="T129" s="231"/>
      <c r="U129" s="231"/>
      <c r="V129" s="71"/>
      <c r="W129" s="71"/>
      <c r="X129" s="232"/>
      <c r="Y129" s="32"/>
      <c r="Z129" s="446"/>
      <c r="AA129" s="37"/>
      <c r="AB129" s="35"/>
      <c r="AC129" s="446"/>
      <c r="AD129" s="33"/>
      <c r="AE129" s="444"/>
      <c r="AF129" s="304"/>
      <c r="AG129" s="32"/>
      <c r="AH129" s="38"/>
      <c r="AI129" s="35"/>
      <c r="AJ129" s="39"/>
      <c r="AK129" s="38"/>
      <c r="AL129" s="693"/>
      <c r="AM129" s="38"/>
      <c r="AN129" s="446"/>
      <c r="AO129" s="40"/>
      <c r="AP129" s="446"/>
      <c r="AQ129" s="41"/>
      <c r="AR129" s="38"/>
      <c r="AS129" s="446"/>
      <c r="AT129" s="39"/>
      <c r="AU129" s="446"/>
      <c r="AV129" s="35"/>
      <c r="AW129" s="38"/>
      <c r="AX129" s="35"/>
      <c r="AY129" s="39"/>
      <c r="AZ129" s="42"/>
      <c r="BA129" s="31"/>
      <c r="BB129" s="33"/>
      <c r="BC129" s="34"/>
      <c r="BD129" s="35"/>
      <c r="BE129" s="33"/>
      <c r="BF129" s="43"/>
    </row>
    <row r="130" spans="1:58" ht="21" customHeight="1">
      <c r="A130" s="28" t="s">
        <v>685</v>
      </c>
      <c r="B130" s="29">
        <v>43678</v>
      </c>
      <c r="C130" s="30">
        <f t="shared" si="3"/>
        <v>5</v>
      </c>
      <c r="D130" s="71" t="str">
        <f t="shared" si="2"/>
        <v/>
      </c>
      <c r="E130" s="31"/>
      <c r="F130" s="37"/>
      <c r="G130" s="32"/>
      <c r="H130" s="45"/>
      <c r="I130" s="31">
        <v>1</v>
      </c>
      <c r="J130" s="45"/>
      <c r="K130" s="32"/>
      <c r="L130" s="33"/>
      <c r="M130" s="34"/>
      <c r="N130" s="35"/>
      <c r="O130" s="33"/>
      <c r="P130" s="36"/>
      <c r="Q130" s="46"/>
      <c r="R130" s="396"/>
      <c r="S130" s="231"/>
      <c r="T130" s="231"/>
      <c r="U130" s="231"/>
      <c r="V130" s="71"/>
      <c r="W130" s="71"/>
      <c r="X130" s="232"/>
      <c r="Y130" s="32"/>
      <c r="Z130" s="446"/>
      <c r="AA130" s="37"/>
      <c r="AB130" s="35"/>
      <c r="AC130" s="446"/>
      <c r="AD130" s="33"/>
      <c r="AE130" s="444"/>
      <c r="AF130" s="304">
        <v>0.66666666666666663</v>
      </c>
      <c r="AG130" s="32">
        <v>1</v>
      </c>
      <c r="AH130" s="50">
        <v>0.20833333333333334</v>
      </c>
      <c r="AI130" s="35"/>
      <c r="AJ130" s="39"/>
      <c r="AK130" s="38"/>
      <c r="AL130" s="693"/>
      <c r="AM130" s="50"/>
      <c r="AN130" s="446"/>
      <c r="AO130" s="40"/>
      <c r="AP130" s="446"/>
      <c r="AQ130" s="41"/>
      <c r="AR130" s="38"/>
      <c r="AS130" s="446"/>
      <c r="AT130" s="39"/>
      <c r="AU130" s="446"/>
      <c r="AV130" s="35"/>
      <c r="AW130" s="38"/>
      <c r="AX130" s="35"/>
      <c r="AY130" s="39"/>
      <c r="AZ130" s="42"/>
      <c r="BA130" s="31"/>
      <c r="BB130" s="33"/>
      <c r="BC130" s="34"/>
      <c r="BD130" s="35"/>
      <c r="BE130" s="33"/>
      <c r="BF130" s="43"/>
    </row>
    <row r="131" spans="1:58" ht="21" customHeight="1">
      <c r="A131" s="28" t="s">
        <v>685</v>
      </c>
      <c r="B131" s="29">
        <v>43679</v>
      </c>
      <c r="C131" s="30">
        <f t="shared" si="3"/>
        <v>6</v>
      </c>
      <c r="D131" s="71" t="str">
        <f t="shared" si="2"/>
        <v/>
      </c>
      <c r="E131" s="31"/>
      <c r="F131" s="37"/>
      <c r="G131" s="32"/>
      <c r="H131" s="45"/>
      <c r="I131" s="31">
        <v>1</v>
      </c>
      <c r="J131" s="45"/>
      <c r="K131" s="32"/>
      <c r="L131" s="33"/>
      <c r="M131" s="34"/>
      <c r="N131" s="35"/>
      <c r="O131" s="33"/>
      <c r="P131" s="36"/>
      <c r="Q131" s="46"/>
      <c r="R131" s="396"/>
      <c r="S131" s="231"/>
      <c r="T131" s="231"/>
      <c r="U131" s="231"/>
      <c r="V131" s="71"/>
      <c r="W131" s="71"/>
      <c r="X131" s="232"/>
      <c r="Y131" s="32"/>
      <c r="Z131" s="446"/>
      <c r="AA131" s="37"/>
      <c r="AB131" s="35"/>
      <c r="AC131" s="446"/>
      <c r="AD131" s="33"/>
      <c r="AE131" s="444"/>
      <c r="AF131" s="304"/>
      <c r="AG131" s="32"/>
      <c r="AH131" s="50"/>
      <c r="AI131" s="35"/>
      <c r="AJ131" s="39"/>
      <c r="AK131" s="38"/>
      <c r="AL131" s="693"/>
      <c r="AM131" s="38"/>
      <c r="AN131" s="446"/>
      <c r="AO131" s="40"/>
      <c r="AP131" s="446"/>
      <c r="AQ131" s="41"/>
      <c r="AR131" s="50"/>
      <c r="AS131" s="446"/>
      <c r="AT131" s="39"/>
      <c r="AU131" s="446"/>
      <c r="AV131" s="35"/>
      <c r="AW131" s="38"/>
      <c r="AX131" s="35"/>
      <c r="AY131" s="39"/>
      <c r="AZ131" s="42"/>
      <c r="BA131" s="31"/>
      <c r="BB131" s="33"/>
      <c r="BC131" s="34"/>
      <c r="BD131" s="35"/>
      <c r="BE131" s="33"/>
      <c r="BF131" s="43"/>
    </row>
    <row r="132" spans="1:58" ht="21" customHeight="1">
      <c r="A132" s="28" t="s">
        <v>685</v>
      </c>
      <c r="B132" s="29">
        <v>43680</v>
      </c>
      <c r="C132" s="30">
        <f t="shared" si="3"/>
        <v>7</v>
      </c>
      <c r="D132" s="71">
        <f t="shared" si="2"/>
        <v>1</v>
      </c>
      <c r="E132" s="31"/>
      <c r="F132" s="37"/>
      <c r="G132" s="32"/>
      <c r="H132" s="45"/>
      <c r="I132" s="31"/>
      <c r="J132" s="45"/>
      <c r="K132" s="32"/>
      <c r="L132" s="33"/>
      <c r="M132" s="34"/>
      <c r="N132" s="35"/>
      <c r="O132" s="33"/>
      <c r="P132" s="36"/>
      <c r="Q132" s="46"/>
      <c r="R132" s="396"/>
      <c r="S132" s="231"/>
      <c r="T132" s="231"/>
      <c r="U132" s="231"/>
      <c r="V132" s="71"/>
      <c r="W132" s="71"/>
      <c r="X132" s="232"/>
      <c r="Y132" s="32"/>
      <c r="Z132" s="446"/>
      <c r="AA132" s="37"/>
      <c r="AB132" s="35"/>
      <c r="AC132" s="446"/>
      <c r="AD132" s="33"/>
      <c r="AE132" s="444"/>
      <c r="AF132" s="304"/>
      <c r="AG132" s="32"/>
      <c r="AH132" s="56"/>
      <c r="AI132" s="35"/>
      <c r="AJ132" s="39"/>
      <c r="AK132" s="38"/>
      <c r="AL132" s="693"/>
      <c r="AM132" s="38"/>
      <c r="AN132" s="446"/>
      <c r="AO132" s="40"/>
      <c r="AP132" s="446"/>
      <c r="AQ132" s="53"/>
      <c r="AR132" s="50"/>
      <c r="AS132" s="446"/>
      <c r="AT132" s="54"/>
      <c r="AU132" s="52"/>
      <c r="AV132" s="35"/>
      <c r="AW132" s="38"/>
      <c r="AX132" s="35"/>
      <c r="AY132" s="39"/>
      <c r="AZ132" s="42"/>
      <c r="BA132" s="31"/>
      <c r="BB132" s="33"/>
      <c r="BC132" s="34"/>
      <c r="BD132" s="35"/>
      <c r="BE132" s="33"/>
      <c r="BF132" s="43"/>
    </row>
    <row r="133" spans="1:58" ht="21" customHeight="1">
      <c r="A133" s="28" t="s">
        <v>685</v>
      </c>
      <c r="B133" s="29">
        <v>43681</v>
      </c>
      <c r="C133" s="30">
        <f t="shared" si="3"/>
        <v>1</v>
      </c>
      <c r="D133" s="71">
        <f t="shared" si="2"/>
        <v>1</v>
      </c>
      <c r="E133" s="31"/>
      <c r="F133" s="37"/>
      <c r="G133" s="32"/>
      <c r="H133" s="45"/>
      <c r="I133" s="31"/>
      <c r="J133" s="45"/>
      <c r="K133" s="32"/>
      <c r="L133" s="33"/>
      <c r="M133" s="34"/>
      <c r="N133" s="35"/>
      <c r="O133" s="33"/>
      <c r="P133" s="36"/>
      <c r="Q133" s="46"/>
      <c r="R133" s="396"/>
      <c r="S133" s="231"/>
      <c r="T133" s="231"/>
      <c r="U133" s="231"/>
      <c r="V133" s="71"/>
      <c r="W133" s="71"/>
      <c r="X133" s="232"/>
      <c r="Y133" s="32"/>
      <c r="Z133" s="446"/>
      <c r="AA133" s="37"/>
      <c r="AB133" s="35"/>
      <c r="AC133" s="446"/>
      <c r="AD133" s="33"/>
      <c r="AE133" s="444"/>
      <c r="AF133" s="304"/>
      <c r="AG133" s="32"/>
      <c r="AH133" s="50"/>
      <c r="AI133" s="35"/>
      <c r="AJ133" s="39"/>
      <c r="AK133" s="38"/>
      <c r="AL133" s="693"/>
      <c r="AM133" s="38"/>
      <c r="AN133" s="446"/>
      <c r="AO133" s="40"/>
      <c r="AP133" s="446"/>
      <c r="AQ133" s="41"/>
      <c r="AR133" s="38"/>
      <c r="AS133" s="446"/>
      <c r="AT133" s="39"/>
      <c r="AU133" s="446"/>
      <c r="AV133" s="35"/>
      <c r="AW133" s="50"/>
      <c r="AX133" s="35"/>
      <c r="AY133" s="39"/>
      <c r="AZ133" s="42"/>
      <c r="BA133" s="31"/>
      <c r="BB133" s="33"/>
      <c r="BC133" s="34"/>
      <c r="BD133" s="35"/>
      <c r="BE133" s="33"/>
      <c r="BF133" s="43"/>
    </row>
    <row r="134" spans="1:58" ht="21" customHeight="1">
      <c r="A134" s="28" t="s">
        <v>685</v>
      </c>
      <c r="B134" s="29">
        <v>43682</v>
      </c>
      <c r="C134" s="30">
        <f t="shared" si="3"/>
        <v>2</v>
      </c>
      <c r="D134" s="71" t="str">
        <f t="shared" si="2"/>
        <v/>
      </c>
      <c r="E134" s="31"/>
      <c r="F134" s="37"/>
      <c r="G134" s="32"/>
      <c r="H134" s="45"/>
      <c r="I134" s="31">
        <v>1</v>
      </c>
      <c r="J134" s="45"/>
      <c r="K134" s="32"/>
      <c r="L134" s="33"/>
      <c r="M134" s="34"/>
      <c r="N134" s="35"/>
      <c r="O134" s="33"/>
      <c r="P134" s="36"/>
      <c r="Q134" s="46"/>
      <c r="R134" s="396"/>
      <c r="S134" s="231"/>
      <c r="T134" s="231"/>
      <c r="U134" s="231"/>
      <c r="V134" s="71"/>
      <c r="W134" s="71"/>
      <c r="X134" s="232"/>
      <c r="Y134" s="32"/>
      <c r="Z134" s="446"/>
      <c r="AA134" s="37"/>
      <c r="AB134" s="35"/>
      <c r="AC134" s="446"/>
      <c r="AD134" s="33"/>
      <c r="AE134" s="444"/>
      <c r="AF134" s="304"/>
      <c r="AG134" s="32"/>
      <c r="AH134" s="50"/>
      <c r="AI134" s="35"/>
      <c r="AJ134" s="54"/>
      <c r="AK134" s="50"/>
      <c r="AL134" s="693"/>
      <c r="AM134" s="50"/>
      <c r="AN134" s="446"/>
      <c r="AO134" s="40"/>
      <c r="AP134" s="446"/>
      <c r="AQ134" s="53"/>
      <c r="AR134" s="50"/>
      <c r="AS134" s="476"/>
      <c r="AT134" s="54"/>
      <c r="AU134" s="52"/>
      <c r="AV134" s="35"/>
      <c r="AW134" s="38"/>
      <c r="AX134" s="35"/>
      <c r="AY134" s="54"/>
      <c r="AZ134" s="55"/>
      <c r="BA134" s="31"/>
      <c r="BB134" s="33"/>
      <c r="BC134" s="34"/>
      <c r="BD134" s="35"/>
      <c r="BE134" s="33"/>
      <c r="BF134" s="43"/>
    </row>
    <row r="135" spans="1:58" ht="21" customHeight="1">
      <c r="A135" s="28" t="s">
        <v>685</v>
      </c>
      <c r="B135" s="29">
        <v>43683</v>
      </c>
      <c r="C135" s="30">
        <f t="shared" si="3"/>
        <v>3</v>
      </c>
      <c r="D135" s="71" t="str">
        <f t="shared" si="2"/>
        <v/>
      </c>
      <c r="E135" s="31"/>
      <c r="F135" s="37"/>
      <c r="G135" s="32"/>
      <c r="H135" s="45"/>
      <c r="I135" s="31">
        <v>1</v>
      </c>
      <c r="J135" s="45"/>
      <c r="K135" s="32"/>
      <c r="L135" s="33"/>
      <c r="M135" s="34"/>
      <c r="N135" s="35"/>
      <c r="O135" s="33"/>
      <c r="P135" s="36"/>
      <c r="Q135" s="46"/>
      <c r="R135" s="396"/>
      <c r="S135" s="231"/>
      <c r="T135" s="231"/>
      <c r="U135" s="231"/>
      <c r="V135" s="71"/>
      <c r="W135" s="71"/>
      <c r="X135" s="232"/>
      <c r="Y135" s="32"/>
      <c r="Z135" s="446"/>
      <c r="AA135" s="37"/>
      <c r="AB135" s="35"/>
      <c r="AC135" s="446"/>
      <c r="AD135" s="33"/>
      <c r="AE135" s="444"/>
      <c r="AF135" s="304"/>
      <c r="AG135" s="32"/>
      <c r="AH135" s="38"/>
      <c r="AI135" s="35"/>
      <c r="AJ135" s="39"/>
      <c r="AK135" s="38"/>
      <c r="AL135" s="693"/>
      <c r="AM135" s="38"/>
      <c r="AN135" s="52"/>
      <c r="AO135" s="51"/>
      <c r="AP135" s="52"/>
      <c r="AQ135" s="41"/>
      <c r="AR135" s="38"/>
      <c r="AS135" s="446"/>
      <c r="AT135" s="39"/>
      <c r="AU135" s="446"/>
      <c r="AV135" s="35"/>
      <c r="AW135" s="50"/>
      <c r="AX135" s="35"/>
      <c r="AY135" s="39"/>
      <c r="AZ135" s="42"/>
      <c r="BA135" s="31"/>
      <c r="BB135" s="33"/>
      <c r="BC135" s="34"/>
      <c r="BD135" s="35"/>
      <c r="BE135" s="33"/>
      <c r="BF135" s="43"/>
    </row>
    <row r="136" spans="1:58" ht="21" customHeight="1">
      <c r="A136" s="28" t="s">
        <v>685</v>
      </c>
      <c r="B136" s="29">
        <v>43684</v>
      </c>
      <c r="C136" s="30">
        <f t="shared" si="3"/>
        <v>4</v>
      </c>
      <c r="D136" s="71" t="str">
        <f t="shared" ref="D136:D199" si="4">IF(OR(C136=1,C136=7),1,IF(ISNA(VLOOKUP($B136,BI$5:BI$34,1,FALSE)),"",1))</f>
        <v/>
      </c>
      <c r="E136" s="31"/>
      <c r="F136" s="37"/>
      <c r="G136" s="32"/>
      <c r="H136" s="45"/>
      <c r="I136" s="31">
        <v>1</v>
      </c>
      <c r="J136" s="45"/>
      <c r="K136" s="32"/>
      <c r="L136" s="33"/>
      <c r="M136" s="34"/>
      <c r="N136" s="35"/>
      <c r="O136" s="33"/>
      <c r="P136" s="36"/>
      <c r="Q136" s="46"/>
      <c r="R136" s="396"/>
      <c r="S136" s="392"/>
      <c r="T136" s="392"/>
      <c r="U136" s="231"/>
      <c r="V136" s="71"/>
      <c r="W136" s="71"/>
      <c r="X136" s="232"/>
      <c r="Y136" s="32"/>
      <c r="Z136" s="446"/>
      <c r="AA136" s="37"/>
      <c r="AB136" s="35"/>
      <c r="AC136" s="446"/>
      <c r="AD136" s="33"/>
      <c r="AE136" s="444"/>
      <c r="AF136" s="304"/>
      <c r="AG136" s="32"/>
      <c r="AH136" s="50"/>
      <c r="AI136" s="35"/>
      <c r="AJ136" s="39"/>
      <c r="AK136" s="38"/>
      <c r="AL136" s="693"/>
      <c r="AM136" s="38"/>
      <c r="AN136" s="446"/>
      <c r="AO136" s="40"/>
      <c r="AP136" s="446"/>
      <c r="AQ136" s="62"/>
      <c r="AR136" s="61"/>
      <c r="AS136" s="446"/>
      <c r="AT136" s="39"/>
      <c r="AU136" s="446"/>
      <c r="AV136" s="35"/>
      <c r="AW136" s="38"/>
      <c r="AX136" s="35"/>
      <c r="AY136" s="54"/>
      <c r="AZ136" s="55"/>
      <c r="BA136" s="31"/>
      <c r="BB136" s="33"/>
      <c r="BC136" s="34"/>
      <c r="BD136" s="35"/>
      <c r="BE136" s="33"/>
      <c r="BF136" s="43"/>
    </row>
    <row r="137" spans="1:58" ht="21" customHeight="1">
      <c r="A137" s="28" t="s">
        <v>685</v>
      </c>
      <c r="B137" s="29">
        <v>43685</v>
      </c>
      <c r="C137" s="30">
        <f t="shared" si="3"/>
        <v>5</v>
      </c>
      <c r="D137" s="71" t="str">
        <f t="shared" si="4"/>
        <v/>
      </c>
      <c r="E137" s="31"/>
      <c r="F137" s="37"/>
      <c r="G137" s="32"/>
      <c r="H137" s="45"/>
      <c r="I137" s="31">
        <v>1</v>
      </c>
      <c r="J137" s="45"/>
      <c r="K137" s="32"/>
      <c r="L137" s="33"/>
      <c r="M137" s="34"/>
      <c r="N137" s="35"/>
      <c r="O137" s="33"/>
      <c r="P137" s="36"/>
      <c r="Q137" s="46"/>
      <c r="R137" s="396"/>
      <c r="S137" s="392"/>
      <c r="T137" s="392"/>
      <c r="U137" s="231"/>
      <c r="V137" s="71"/>
      <c r="W137" s="71"/>
      <c r="X137" s="232"/>
      <c r="Y137" s="32"/>
      <c r="Z137" s="446"/>
      <c r="AA137" s="37"/>
      <c r="AB137" s="35"/>
      <c r="AC137" s="446"/>
      <c r="AD137" s="33"/>
      <c r="AE137" s="444"/>
      <c r="AF137" s="304"/>
      <c r="AG137" s="32"/>
      <c r="AH137" s="50"/>
      <c r="AI137" s="35"/>
      <c r="AJ137" s="39"/>
      <c r="AK137" s="38"/>
      <c r="AL137" s="693"/>
      <c r="AM137" s="38"/>
      <c r="AN137" s="446"/>
      <c r="AO137" s="40"/>
      <c r="AP137" s="446"/>
      <c r="AQ137" s="53"/>
      <c r="AR137" s="50"/>
      <c r="AS137" s="446"/>
      <c r="AT137" s="39"/>
      <c r="AU137" s="446"/>
      <c r="AV137" s="35"/>
      <c r="AW137" s="38"/>
      <c r="AX137" s="35"/>
      <c r="AY137" s="39"/>
      <c r="AZ137" s="42"/>
      <c r="BA137" s="31"/>
      <c r="BB137" s="33"/>
      <c r="BC137" s="34"/>
      <c r="BD137" s="35"/>
      <c r="BE137" s="33"/>
      <c r="BF137" s="43"/>
    </row>
    <row r="138" spans="1:58" ht="21" customHeight="1">
      <c r="A138" s="28" t="s">
        <v>685</v>
      </c>
      <c r="B138" s="29">
        <v>43686</v>
      </c>
      <c r="C138" s="30">
        <f t="shared" ref="C138:C201" si="5">WEEKDAY(B138)</f>
        <v>6</v>
      </c>
      <c r="D138" s="71" t="str">
        <f t="shared" si="4"/>
        <v/>
      </c>
      <c r="E138" s="31"/>
      <c r="F138" s="37"/>
      <c r="G138" s="32"/>
      <c r="H138" s="45"/>
      <c r="I138" s="31">
        <v>1</v>
      </c>
      <c r="J138" s="45"/>
      <c r="K138" s="32"/>
      <c r="L138" s="33"/>
      <c r="M138" s="34"/>
      <c r="N138" s="35"/>
      <c r="O138" s="33"/>
      <c r="P138" s="36"/>
      <c r="Q138" s="46"/>
      <c r="R138" s="396"/>
      <c r="S138" s="231"/>
      <c r="T138" s="231"/>
      <c r="U138" s="231"/>
      <c r="V138" s="71"/>
      <c r="W138" s="71"/>
      <c r="X138" s="232"/>
      <c r="Y138" s="32"/>
      <c r="Z138" s="446"/>
      <c r="AA138" s="37"/>
      <c r="AB138" s="35"/>
      <c r="AC138" s="446"/>
      <c r="AD138" s="33"/>
      <c r="AE138" s="444"/>
      <c r="AF138" s="304"/>
      <c r="AG138" s="32"/>
      <c r="AH138" s="50"/>
      <c r="AI138" s="35"/>
      <c r="AJ138" s="39"/>
      <c r="AK138" s="38"/>
      <c r="AL138" s="693"/>
      <c r="AM138" s="38"/>
      <c r="AN138" s="446"/>
      <c r="AO138" s="40"/>
      <c r="AP138" s="446"/>
      <c r="AQ138" s="53"/>
      <c r="AR138" s="50"/>
      <c r="AS138" s="446"/>
      <c r="AT138" s="39"/>
      <c r="AU138" s="446"/>
      <c r="AV138" s="35"/>
      <c r="AW138" s="38"/>
      <c r="AX138" s="35"/>
      <c r="AY138" s="39"/>
      <c r="AZ138" s="42"/>
      <c r="BA138" s="31"/>
      <c r="BB138" s="33"/>
      <c r="BC138" s="34"/>
      <c r="BD138" s="35"/>
      <c r="BE138" s="33"/>
      <c r="BF138" s="43"/>
    </row>
    <row r="139" spans="1:58" ht="21" customHeight="1">
      <c r="A139" s="28" t="s">
        <v>685</v>
      </c>
      <c r="B139" s="29">
        <v>43687</v>
      </c>
      <c r="C139" s="30">
        <f t="shared" si="5"/>
        <v>7</v>
      </c>
      <c r="D139" s="71">
        <f t="shared" si="4"/>
        <v>1</v>
      </c>
      <c r="E139" s="31"/>
      <c r="F139" s="37"/>
      <c r="G139" s="32"/>
      <c r="H139" s="45"/>
      <c r="I139" s="31"/>
      <c r="J139" s="45"/>
      <c r="K139" s="32"/>
      <c r="L139" s="33"/>
      <c r="M139" s="34"/>
      <c r="N139" s="35"/>
      <c r="O139" s="33"/>
      <c r="P139" s="36"/>
      <c r="Q139" s="46"/>
      <c r="R139" s="396"/>
      <c r="S139" s="231"/>
      <c r="T139" s="231"/>
      <c r="U139" s="231"/>
      <c r="V139" s="71"/>
      <c r="W139" s="71"/>
      <c r="X139" s="232"/>
      <c r="Y139" s="32"/>
      <c r="Z139" s="446"/>
      <c r="AA139" s="37"/>
      <c r="AB139" s="35"/>
      <c r="AC139" s="446"/>
      <c r="AD139" s="33"/>
      <c r="AE139" s="444"/>
      <c r="AF139" s="304"/>
      <c r="AG139" s="32"/>
      <c r="AH139" s="38"/>
      <c r="AI139" s="35"/>
      <c r="AJ139" s="39"/>
      <c r="AK139" s="38"/>
      <c r="AL139" s="693"/>
      <c r="AM139" s="38"/>
      <c r="AN139" s="446"/>
      <c r="AO139" s="40"/>
      <c r="AP139" s="446"/>
      <c r="AQ139" s="41"/>
      <c r="AR139" s="38"/>
      <c r="AS139" s="446"/>
      <c r="AT139" s="54"/>
      <c r="AU139" s="52"/>
      <c r="AV139" s="35"/>
      <c r="AW139" s="38"/>
      <c r="AX139" s="35"/>
      <c r="AY139" s="39"/>
      <c r="AZ139" s="42"/>
      <c r="BA139" s="31"/>
      <c r="BB139" s="33"/>
      <c r="BC139" s="34"/>
      <c r="BD139" s="35"/>
      <c r="BE139" s="33"/>
      <c r="BF139" s="43"/>
    </row>
    <row r="140" spans="1:58" ht="21" customHeight="1">
      <c r="A140" s="28" t="s">
        <v>685</v>
      </c>
      <c r="B140" s="29">
        <v>43688</v>
      </c>
      <c r="C140" s="30">
        <f t="shared" si="5"/>
        <v>1</v>
      </c>
      <c r="D140" s="71">
        <f t="shared" si="4"/>
        <v>1</v>
      </c>
      <c r="E140" s="31"/>
      <c r="F140" s="37"/>
      <c r="G140" s="32"/>
      <c r="H140" s="45"/>
      <c r="I140" s="31"/>
      <c r="J140" s="45"/>
      <c r="K140" s="32"/>
      <c r="L140" s="33"/>
      <c r="M140" s="34"/>
      <c r="N140" s="35"/>
      <c r="O140" s="33"/>
      <c r="P140" s="36"/>
      <c r="Q140" s="46"/>
      <c r="R140" s="396"/>
      <c r="S140" s="231"/>
      <c r="T140" s="231"/>
      <c r="U140" s="231"/>
      <c r="V140" s="71"/>
      <c r="W140" s="71"/>
      <c r="X140" s="232"/>
      <c r="Y140" s="32"/>
      <c r="Z140" s="446"/>
      <c r="AA140" s="37"/>
      <c r="AB140" s="35"/>
      <c r="AC140" s="446"/>
      <c r="AD140" s="33"/>
      <c r="AE140" s="444"/>
      <c r="AF140" s="304"/>
      <c r="AG140" s="32"/>
      <c r="AH140" s="38"/>
      <c r="AI140" s="35"/>
      <c r="AJ140" s="39"/>
      <c r="AK140" s="38"/>
      <c r="AL140" s="693"/>
      <c r="AM140" s="50"/>
      <c r="AN140" s="446"/>
      <c r="AO140" s="51"/>
      <c r="AP140" s="52"/>
      <c r="AQ140" s="41"/>
      <c r="AR140" s="38"/>
      <c r="AS140" s="446"/>
      <c r="AT140" s="39"/>
      <c r="AU140" s="446"/>
      <c r="AV140" s="35"/>
      <c r="AW140" s="38"/>
      <c r="AX140" s="35"/>
      <c r="AY140" s="39"/>
      <c r="AZ140" s="42"/>
      <c r="BA140" s="31"/>
      <c r="BB140" s="33"/>
      <c r="BC140" s="34"/>
      <c r="BD140" s="35"/>
      <c r="BE140" s="33"/>
      <c r="BF140" s="43"/>
    </row>
    <row r="141" spans="1:58" ht="21" customHeight="1">
      <c r="A141" s="28" t="s">
        <v>685</v>
      </c>
      <c r="B141" s="29">
        <v>43689</v>
      </c>
      <c r="C141" s="30">
        <f t="shared" si="5"/>
        <v>2</v>
      </c>
      <c r="D141" s="71">
        <f t="shared" si="4"/>
        <v>1</v>
      </c>
      <c r="E141" s="31"/>
      <c r="F141" s="37"/>
      <c r="G141" s="32"/>
      <c r="H141" s="45"/>
      <c r="I141" s="31"/>
      <c r="J141" s="45"/>
      <c r="K141" s="32"/>
      <c r="L141" s="33"/>
      <c r="M141" s="34"/>
      <c r="N141" s="35"/>
      <c r="O141" s="33"/>
      <c r="P141" s="36"/>
      <c r="Q141" s="46"/>
      <c r="R141" s="396"/>
      <c r="S141" s="231"/>
      <c r="T141" s="231"/>
      <c r="U141" s="231"/>
      <c r="V141" s="71"/>
      <c r="W141" s="71"/>
      <c r="X141" s="232"/>
      <c r="Y141" s="32"/>
      <c r="Z141" s="446"/>
      <c r="AA141" s="37"/>
      <c r="AB141" s="35"/>
      <c r="AC141" s="446"/>
      <c r="AD141" s="33"/>
      <c r="AE141" s="444"/>
      <c r="AF141" s="304"/>
      <c r="AG141" s="32"/>
      <c r="AH141" s="38"/>
      <c r="AI141" s="35"/>
      <c r="AJ141" s="54"/>
      <c r="AK141" s="50"/>
      <c r="AL141" s="693"/>
      <c r="AM141" s="38"/>
      <c r="AN141" s="446"/>
      <c r="AO141" s="40"/>
      <c r="AP141" s="446"/>
      <c r="AQ141" s="41"/>
      <c r="AR141" s="38"/>
      <c r="AS141" s="446"/>
      <c r="AT141" s="39"/>
      <c r="AU141" s="446"/>
      <c r="AV141" s="35"/>
      <c r="AW141" s="38"/>
      <c r="AX141" s="35"/>
      <c r="AY141" s="39"/>
      <c r="AZ141" s="42"/>
      <c r="BA141" s="31"/>
      <c r="BB141" s="33"/>
      <c r="BC141" s="34"/>
      <c r="BD141" s="35"/>
      <c r="BE141" s="33"/>
      <c r="BF141" s="43"/>
    </row>
    <row r="142" spans="1:58" ht="21" customHeight="1">
      <c r="A142" s="28" t="s">
        <v>685</v>
      </c>
      <c r="B142" s="29">
        <v>43690</v>
      </c>
      <c r="C142" s="30">
        <f t="shared" si="5"/>
        <v>3</v>
      </c>
      <c r="D142" s="71" t="str">
        <f t="shared" si="4"/>
        <v/>
      </c>
      <c r="E142" s="31"/>
      <c r="F142" s="37"/>
      <c r="G142" s="32"/>
      <c r="H142" s="45"/>
      <c r="I142" s="31">
        <v>1</v>
      </c>
      <c r="J142" s="45"/>
      <c r="K142" s="32"/>
      <c r="L142" s="33"/>
      <c r="M142" s="34"/>
      <c r="N142" s="35"/>
      <c r="O142" s="33"/>
      <c r="P142" s="36"/>
      <c r="Q142" s="46"/>
      <c r="R142" s="396"/>
      <c r="S142" s="231"/>
      <c r="T142" s="231"/>
      <c r="U142" s="231"/>
      <c r="V142" s="71"/>
      <c r="W142" s="71"/>
      <c r="X142" s="232"/>
      <c r="Y142" s="32"/>
      <c r="Z142" s="446"/>
      <c r="AA142" s="37"/>
      <c r="AB142" s="35"/>
      <c r="AC142" s="446"/>
      <c r="AD142" s="33"/>
      <c r="AE142" s="444"/>
      <c r="AF142" s="304"/>
      <c r="AG142" s="32"/>
      <c r="AH142" s="61"/>
      <c r="AI142" s="35"/>
      <c r="AJ142" s="39"/>
      <c r="AK142" s="50"/>
      <c r="AL142" s="693"/>
      <c r="AM142" s="50"/>
      <c r="AN142" s="446"/>
      <c r="AO142" s="40"/>
      <c r="AP142" s="446"/>
      <c r="AQ142" s="62"/>
      <c r="AR142" s="61"/>
      <c r="AS142" s="446"/>
      <c r="AT142" s="39"/>
      <c r="AU142" s="446"/>
      <c r="AV142" s="35"/>
      <c r="AW142" s="50"/>
      <c r="AX142" s="35"/>
      <c r="AY142" s="39"/>
      <c r="AZ142" s="42"/>
      <c r="BA142" s="31"/>
      <c r="BB142" s="33"/>
      <c r="BC142" s="34"/>
      <c r="BD142" s="35"/>
      <c r="BE142" s="33"/>
      <c r="BF142" s="43"/>
    </row>
    <row r="143" spans="1:58" ht="21" customHeight="1">
      <c r="A143" s="28" t="s">
        <v>685</v>
      </c>
      <c r="B143" s="29">
        <v>43691</v>
      </c>
      <c r="C143" s="30">
        <f t="shared" si="5"/>
        <v>4</v>
      </c>
      <c r="D143" s="71" t="str">
        <f t="shared" si="4"/>
        <v/>
      </c>
      <c r="E143" s="31"/>
      <c r="F143" s="37"/>
      <c r="G143" s="32"/>
      <c r="H143" s="45"/>
      <c r="I143" s="31">
        <v>1</v>
      </c>
      <c r="J143" s="45"/>
      <c r="K143" s="32"/>
      <c r="L143" s="33"/>
      <c r="M143" s="34"/>
      <c r="N143" s="35"/>
      <c r="O143" s="33"/>
      <c r="P143" s="36"/>
      <c r="Q143" s="46"/>
      <c r="R143" s="396"/>
      <c r="S143" s="392"/>
      <c r="T143" s="392"/>
      <c r="U143" s="231"/>
      <c r="V143" s="71"/>
      <c r="W143" s="71"/>
      <c r="X143" s="232"/>
      <c r="Y143" s="32"/>
      <c r="Z143" s="446"/>
      <c r="AA143" s="37"/>
      <c r="AB143" s="35"/>
      <c r="AC143" s="446"/>
      <c r="AD143" s="33"/>
      <c r="AE143" s="444"/>
      <c r="AF143" s="304"/>
      <c r="AG143" s="32"/>
      <c r="AH143" s="38"/>
      <c r="AI143" s="35"/>
      <c r="AJ143" s="54"/>
      <c r="AK143" s="50"/>
      <c r="AL143" s="693"/>
      <c r="AM143" s="38"/>
      <c r="AN143" s="446"/>
      <c r="AO143" s="40"/>
      <c r="AP143" s="446"/>
      <c r="AQ143" s="41"/>
      <c r="AR143" s="38"/>
      <c r="AS143" s="446"/>
      <c r="AT143" s="39"/>
      <c r="AU143" s="446"/>
      <c r="AV143" s="35"/>
      <c r="AW143" s="38"/>
      <c r="AX143" s="35"/>
      <c r="AY143" s="54"/>
      <c r="AZ143" s="55"/>
      <c r="BA143" s="31"/>
      <c r="BB143" s="33"/>
      <c r="BC143" s="34"/>
      <c r="BD143" s="35"/>
      <c r="BE143" s="33"/>
      <c r="BF143" s="43"/>
    </row>
    <row r="144" spans="1:58" ht="21" customHeight="1">
      <c r="A144" s="28" t="s">
        <v>685</v>
      </c>
      <c r="B144" s="29">
        <v>43692</v>
      </c>
      <c r="C144" s="30">
        <f t="shared" si="5"/>
        <v>5</v>
      </c>
      <c r="D144" s="71" t="str">
        <f t="shared" si="4"/>
        <v/>
      </c>
      <c r="E144" s="31"/>
      <c r="F144" s="37"/>
      <c r="G144" s="32"/>
      <c r="H144" s="45"/>
      <c r="I144" s="31">
        <v>1</v>
      </c>
      <c r="J144" s="45"/>
      <c r="K144" s="32"/>
      <c r="L144" s="33"/>
      <c r="M144" s="34"/>
      <c r="N144" s="35"/>
      <c r="O144" s="33"/>
      <c r="P144" s="36"/>
      <c r="Q144" s="46"/>
      <c r="R144" s="396"/>
      <c r="S144" s="392"/>
      <c r="T144" s="392"/>
      <c r="U144" s="231"/>
      <c r="V144" s="71"/>
      <c r="W144" s="71"/>
      <c r="X144" s="232"/>
      <c r="Y144" s="32"/>
      <c r="Z144" s="446"/>
      <c r="AA144" s="37"/>
      <c r="AB144" s="35"/>
      <c r="AC144" s="446"/>
      <c r="AD144" s="33"/>
      <c r="AE144" s="444"/>
      <c r="AF144" s="304"/>
      <c r="AG144" s="32"/>
      <c r="AH144" s="38"/>
      <c r="AI144" s="35"/>
      <c r="AJ144" s="57"/>
      <c r="AK144" s="56"/>
      <c r="AL144" s="694"/>
      <c r="AM144" s="58"/>
      <c r="AN144" s="446"/>
      <c r="AO144" s="40"/>
      <c r="AP144" s="446"/>
      <c r="AQ144" s="41"/>
      <c r="AR144" s="38"/>
      <c r="AS144" s="59"/>
      <c r="AT144" s="60"/>
      <c r="AU144" s="59"/>
      <c r="AV144" s="35"/>
      <c r="AW144" s="50"/>
      <c r="AX144" s="35"/>
      <c r="AY144" s="39"/>
      <c r="AZ144" s="42"/>
      <c r="BA144" s="31"/>
      <c r="BB144" s="33"/>
      <c r="BC144" s="34"/>
      <c r="BD144" s="35"/>
      <c r="BE144" s="33"/>
      <c r="BF144" s="43"/>
    </row>
    <row r="145" spans="1:58" ht="21" customHeight="1">
      <c r="A145" s="28" t="s">
        <v>685</v>
      </c>
      <c r="B145" s="29">
        <v>43693</v>
      </c>
      <c r="C145" s="30">
        <f t="shared" si="5"/>
        <v>6</v>
      </c>
      <c r="D145" s="71" t="str">
        <f t="shared" si="4"/>
        <v/>
      </c>
      <c r="E145" s="31"/>
      <c r="F145" s="37"/>
      <c r="G145" s="32"/>
      <c r="H145" s="45"/>
      <c r="I145" s="31">
        <v>1</v>
      </c>
      <c r="J145" s="45"/>
      <c r="K145" s="32"/>
      <c r="L145" s="33"/>
      <c r="M145" s="34"/>
      <c r="N145" s="35"/>
      <c r="O145" s="33"/>
      <c r="P145" s="36"/>
      <c r="Q145" s="46"/>
      <c r="R145" s="396"/>
      <c r="S145" s="231"/>
      <c r="T145" s="231"/>
      <c r="U145" s="231"/>
      <c r="V145" s="71"/>
      <c r="W145" s="71"/>
      <c r="X145" s="232"/>
      <c r="Y145" s="32"/>
      <c r="Z145" s="446"/>
      <c r="AA145" s="37"/>
      <c r="AB145" s="35"/>
      <c r="AC145" s="446"/>
      <c r="AD145" s="33"/>
      <c r="AE145" s="444"/>
      <c r="AF145" s="304"/>
      <c r="AG145" s="32"/>
      <c r="AH145" s="50"/>
      <c r="AI145" s="35"/>
      <c r="AJ145" s="54"/>
      <c r="AK145" s="50"/>
      <c r="AL145" s="693"/>
      <c r="AM145" s="50"/>
      <c r="AN145" s="52"/>
      <c r="AO145" s="51"/>
      <c r="AP145" s="52"/>
      <c r="AQ145" s="53"/>
      <c r="AR145" s="50"/>
      <c r="AS145" s="52"/>
      <c r="AT145" s="54"/>
      <c r="AU145" s="52"/>
      <c r="AV145" s="35"/>
      <c r="AW145" s="50"/>
      <c r="AX145" s="35"/>
      <c r="AY145" s="54"/>
      <c r="AZ145" s="55"/>
      <c r="BA145" s="31"/>
      <c r="BB145" s="33"/>
      <c r="BC145" s="34"/>
      <c r="BD145" s="35"/>
      <c r="BE145" s="33"/>
      <c r="BF145" s="43"/>
    </row>
    <row r="146" spans="1:58" ht="21" customHeight="1">
      <c r="A146" s="28" t="s">
        <v>685</v>
      </c>
      <c r="B146" s="29">
        <v>43694</v>
      </c>
      <c r="C146" s="30">
        <f t="shared" si="5"/>
        <v>7</v>
      </c>
      <c r="D146" s="71">
        <f t="shared" si="4"/>
        <v>1</v>
      </c>
      <c r="E146" s="31"/>
      <c r="F146" s="37"/>
      <c r="G146" s="32"/>
      <c r="H146" s="45"/>
      <c r="I146" s="31"/>
      <c r="J146" s="45"/>
      <c r="K146" s="32"/>
      <c r="L146" s="33"/>
      <c r="M146" s="34"/>
      <c r="N146" s="35"/>
      <c r="O146" s="33"/>
      <c r="P146" s="36"/>
      <c r="Q146" s="46"/>
      <c r="R146" s="396"/>
      <c r="S146" s="231"/>
      <c r="T146" s="231"/>
      <c r="U146" s="231"/>
      <c r="V146" s="71"/>
      <c r="W146" s="71"/>
      <c r="X146" s="232"/>
      <c r="Y146" s="32"/>
      <c r="Z146" s="446"/>
      <c r="AA146" s="37"/>
      <c r="AB146" s="35"/>
      <c r="AC146" s="446"/>
      <c r="AD146" s="33"/>
      <c r="AE146" s="444"/>
      <c r="AF146" s="304"/>
      <c r="AG146" s="32"/>
      <c r="AH146" s="38"/>
      <c r="AI146" s="35"/>
      <c r="AJ146" s="39"/>
      <c r="AK146" s="38"/>
      <c r="AL146" s="693"/>
      <c r="AM146" s="38"/>
      <c r="AN146" s="52"/>
      <c r="AO146" s="51"/>
      <c r="AP146" s="52"/>
      <c r="AQ146" s="41"/>
      <c r="AR146" s="38"/>
      <c r="AS146" s="446"/>
      <c r="AT146" s="39"/>
      <c r="AU146" s="446"/>
      <c r="AV146" s="35"/>
      <c r="AW146" s="50"/>
      <c r="AX146" s="35"/>
      <c r="AY146" s="54"/>
      <c r="AZ146" s="55"/>
      <c r="BA146" s="31"/>
      <c r="BB146" s="33"/>
      <c r="BC146" s="34"/>
      <c r="BD146" s="35"/>
      <c r="BE146" s="33"/>
      <c r="BF146" s="43"/>
    </row>
    <row r="147" spans="1:58" ht="21" customHeight="1">
      <c r="A147" s="28" t="s">
        <v>685</v>
      </c>
      <c r="B147" s="29">
        <v>43695</v>
      </c>
      <c r="C147" s="30">
        <f t="shared" si="5"/>
        <v>1</v>
      </c>
      <c r="D147" s="71">
        <f t="shared" si="4"/>
        <v>1</v>
      </c>
      <c r="E147" s="31"/>
      <c r="F147" s="37"/>
      <c r="G147" s="32"/>
      <c r="H147" s="45"/>
      <c r="I147" s="31"/>
      <c r="J147" s="45"/>
      <c r="K147" s="32"/>
      <c r="L147" s="33"/>
      <c r="M147" s="34"/>
      <c r="N147" s="35"/>
      <c r="O147" s="33"/>
      <c r="P147" s="36"/>
      <c r="Q147" s="46"/>
      <c r="R147" s="396"/>
      <c r="S147" s="392"/>
      <c r="T147" s="392"/>
      <c r="U147" s="231"/>
      <c r="V147" s="71"/>
      <c r="W147" s="71"/>
      <c r="X147" s="232"/>
      <c r="Y147" s="32"/>
      <c r="Z147" s="446"/>
      <c r="AA147" s="37"/>
      <c r="AB147" s="35"/>
      <c r="AC147" s="446"/>
      <c r="AD147" s="33"/>
      <c r="AE147" s="444"/>
      <c r="AF147" s="304"/>
      <c r="AG147" s="32"/>
      <c r="AH147" s="38"/>
      <c r="AI147" s="35"/>
      <c r="AJ147" s="39"/>
      <c r="AK147" s="38"/>
      <c r="AL147" s="693"/>
      <c r="AM147" s="38"/>
      <c r="AN147" s="446"/>
      <c r="AO147" s="40"/>
      <c r="AP147" s="446"/>
      <c r="AQ147" s="41"/>
      <c r="AR147" s="38"/>
      <c r="AS147" s="446"/>
      <c r="AT147" s="39"/>
      <c r="AU147" s="446"/>
      <c r="AV147" s="35"/>
      <c r="AW147" s="38"/>
      <c r="AX147" s="35"/>
      <c r="AY147" s="54"/>
      <c r="AZ147" s="55"/>
      <c r="BA147" s="31"/>
      <c r="BB147" s="33"/>
      <c r="BC147" s="34"/>
      <c r="BD147" s="35"/>
      <c r="BE147" s="33"/>
      <c r="BF147" s="43"/>
    </row>
    <row r="148" spans="1:58" ht="21" customHeight="1">
      <c r="A148" s="28" t="s">
        <v>685</v>
      </c>
      <c r="B148" s="29">
        <v>43696</v>
      </c>
      <c r="C148" s="30">
        <f t="shared" si="5"/>
        <v>2</v>
      </c>
      <c r="D148" s="71" t="str">
        <f t="shared" si="4"/>
        <v/>
      </c>
      <c r="E148" s="31"/>
      <c r="F148" s="37"/>
      <c r="G148" s="32"/>
      <c r="H148" s="45"/>
      <c r="I148" s="31">
        <v>1</v>
      </c>
      <c r="J148" s="45"/>
      <c r="K148" s="32"/>
      <c r="L148" s="33"/>
      <c r="M148" s="34"/>
      <c r="N148" s="35"/>
      <c r="O148" s="33"/>
      <c r="P148" s="36"/>
      <c r="Q148" s="46"/>
      <c r="R148" s="396"/>
      <c r="S148" s="392"/>
      <c r="T148" s="392"/>
      <c r="U148" s="231"/>
      <c r="V148" s="71"/>
      <c r="W148" s="71"/>
      <c r="X148" s="232"/>
      <c r="Y148" s="32"/>
      <c r="Z148" s="446"/>
      <c r="AA148" s="37"/>
      <c r="AB148" s="35"/>
      <c r="AC148" s="446"/>
      <c r="AD148" s="33"/>
      <c r="AE148" s="444"/>
      <c r="AF148" s="304"/>
      <c r="AG148" s="32"/>
      <c r="AH148" s="38"/>
      <c r="AI148" s="35"/>
      <c r="AJ148" s="39"/>
      <c r="AK148" s="38"/>
      <c r="AL148" s="693"/>
      <c r="AM148" s="38"/>
      <c r="AN148" s="446"/>
      <c r="AO148" s="51"/>
      <c r="AP148" s="52"/>
      <c r="AQ148" s="41"/>
      <c r="AR148" s="38"/>
      <c r="AS148" s="446"/>
      <c r="AT148" s="39"/>
      <c r="AU148" s="446"/>
      <c r="AV148" s="35"/>
      <c r="AW148" s="38"/>
      <c r="AX148" s="35"/>
      <c r="AY148" s="54"/>
      <c r="AZ148" s="55"/>
      <c r="BA148" s="31"/>
      <c r="BB148" s="33"/>
      <c r="BC148" s="34"/>
      <c r="BD148" s="35"/>
      <c r="BE148" s="33"/>
      <c r="BF148" s="43"/>
    </row>
    <row r="149" spans="1:58" ht="21" customHeight="1">
      <c r="A149" s="28" t="s">
        <v>685</v>
      </c>
      <c r="B149" s="29">
        <v>43697</v>
      </c>
      <c r="C149" s="30">
        <f t="shared" si="5"/>
        <v>3</v>
      </c>
      <c r="D149" s="71" t="str">
        <f t="shared" si="4"/>
        <v/>
      </c>
      <c r="E149" s="31"/>
      <c r="F149" s="37"/>
      <c r="G149" s="32"/>
      <c r="H149" s="45"/>
      <c r="I149" s="31">
        <v>1</v>
      </c>
      <c r="J149" s="45"/>
      <c r="K149" s="32"/>
      <c r="L149" s="33"/>
      <c r="M149" s="34"/>
      <c r="N149" s="35"/>
      <c r="O149" s="33"/>
      <c r="P149" s="36"/>
      <c r="Q149" s="46"/>
      <c r="R149" s="396"/>
      <c r="S149" s="231"/>
      <c r="T149" s="231"/>
      <c r="U149" s="231"/>
      <c r="V149" s="71"/>
      <c r="W149" s="71"/>
      <c r="X149" s="232"/>
      <c r="Y149" s="32"/>
      <c r="Z149" s="446"/>
      <c r="AA149" s="37"/>
      <c r="AB149" s="35"/>
      <c r="AC149" s="446"/>
      <c r="AD149" s="33"/>
      <c r="AE149" s="444"/>
      <c r="AF149" s="304"/>
      <c r="AG149" s="32"/>
      <c r="AH149" s="50"/>
      <c r="AI149" s="35"/>
      <c r="AJ149" s="39"/>
      <c r="AK149" s="38"/>
      <c r="AL149" s="693"/>
      <c r="AM149" s="38"/>
      <c r="AN149" s="446"/>
      <c r="AO149" s="40"/>
      <c r="AP149" s="446"/>
      <c r="AQ149" s="41"/>
      <c r="AR149" s="38"/>
      <c r="AS149" s="446"/>
      <c r="AT149" s="39"/>
      <c r="AU149" s="446"/>
      <c r="AV149" s="35"/>
      <c r="AW149" s="38"/>
      <c r="AX149" s="35"/>
      <c r="AY149" s="39"/>
      <c r="AZ149" s="42"/>
      <c r="BA149" s="31"/>
      <c r="BB149" s="33"/>
      <c r="BC149" s="34"/>
      <c r="BD149" s="35"/>
      <c r="BE149" s="33"/>
      <c r="BF149" s="43"/>
    </row>
    <row r="150" spans="1:58" ht="21" customHeight="1">
      <c r="A150" s="28" t="s">
        <v>685</v>
      </c>
      <c r="B150" s="29">
        <v>43698</v>
      </c>
      <c r="C150" s="30">
        <f t="shared" si="5"/>
        <v>4</v>
      </c>
      <c r="D150" s="71" t="str">
        <f t="shared" si="4"/>
        <v/>
      </c>
      <c r="E150" s="31"/>
      <c r="F150" s="37"/>
      <c r="G150" s="32"/>
      <c r="H150" s="45"/>
      <c r="I150" s="31">
        <v>1</v>
      </c>
      <c r="J150" s="45"/>
      <c r="K150" s="32"/>
      <c r="L150" s="33"/>
      <c r="M150" s="34"/>
      <c r="N150" s="35"/>
      <c r="O150" s="33"/>
      <c r="P150" s="36"/>
      <c r="Q150" s="46"/>
      <c r="R150" s="396"/>
      <c r="S150" s="392"/>
      <c r="T150" s="392"/>
      <c r="U150" s="231"/>
      <c r="V150" s="71"/>
      <c r="W150" s="71"/>
      <c r="X150" s="232"/>
      <c r="Y150" s="32"/>
      <c r="Z150" s="446"/>
      <c r="AA150" s="37"/>
      <c r="AB150" s="35"/>
      <c r="AC150" s="446"/>
      <c r="AD150" s="33"/>
      <c r="AE150" s="444"/>
      <c r="AF150" s="304"/>
      <c r="AG150" s="32"/>
      <c r="AH150" s="37"/>
      <c r="AI150" s="35"/>
      <c r="AJ150" s="47"/>
      <c r="AK150" s="37"/>
      <c r="AL150" s="693"/>
      <c r="AM150" s="37"/>
      <c r="AN150" s="447"/>
      <c r="AO150" s="48"/>
      <c r="AP150" s="447"/>
      <c r="AQ150" s="49"/>
      <c r="AR150" s="37"/>
      <c r="AS150" s="447"/>
      <c r="AT150" s="47"/>
      <c r="AU150" s="447"/>
      <c r="AV150" s="35"/>
      <c r="AW150" s="37"/>
      <c r="AX150" s="35"/>
      <c r="AY150" s="47"/>
      <c r="AZ150" s="33"/>
      <c r="BA150" s="31"/>
      <c r="BB150" s="33"/>
      <c r="BC150" s="34"/>
      <c r="BD150" s="35"/>
      <c r="BE150" s="33"/>
      <c r="BF150" s="43"/>
    </row>
    <row r="151" spans="1:58" ht="21" customHeight="1">
      <c r="A151" s="28" t="s">
        <v>685</v>
      </c>
      <c r="B151" s="29">
        <v>43699</v>
      </c>
      <c r="C151" s="30">
        <f t="shared" si="5"/>
        <v>5</v>
      </c>
      <c r="D151" s="71" t="str">
        <f t="shared" si="4"/>
        <v/>
      </c>
      <c r="E151" s="31"/>
      <c r="F151" s="37"/>
      <c r="G151" s="32"/>
      <c r="H151" s="45"/>
      <c r="I151" s="31">
        <v>1</v>
      </c>
      <c r="J151" s="45"/>
      <c r="K151" s="32"/>
      <c r="L151" s="33"/>
      <c r="M151" s="34"/>
      <c r="N151" s="35"/>
      <c r="O151" s="33"/>
      <c r="P151" s="36"/>
      <c r="Q151" s="46"/>
      <c r="R151" s="396"/>
      <c r="S151" s="392"/>
      <c r="T151" s="392"/>
      <c r="U151" s="231"/>
      <c r="V151" s="71"/>
      <c r="W151" s="71"/>
      <c r="X151" s="232"/>
      <c r="Y151" s="32"/>
      <c r="Z151" s="446"/>
      <c r="AA151" s="37"/>
      <c r="AB151" s="35"/>
      <c r="AC151" s="446"/>
      <c r="AD151" s="33"/>
      <c r="AE151" s="444"/>
      <c r="AF151" s="304"/>
      <c r="AG151" s="32"/>
      <c r="AH151" s="37"/>
      <c r="AI151" s="35"/>
      <c r="AJ151" s="47"/>
      <c r="AK151" s="37"/>
      <c r="AL151" s="693"/>
      <c r="AM151" s="37"/>
      <c r="AN151" s="447"/>
      <c r="AO151" s="48"/>
      <c r="AP151" s="447"/>
      <c r="AQ151" s="49"/>
      <c r="AR151" s="37"/>
      <c r="AS151" s="447"/>
      <c r="AT151" s="47"/>
      <c r="AU151" s="447"/>
      <c r="AV151" s="35"/>
      <c r="AW151" s="37"/>
      <c r="AX151" s="35"/>
      <c r="AY151" s="47"/>
      <c r="AZ151" s="33"/>
      <c r="BA151" s="31"/>
      <c r="BB151" s="33"/>
      <c r="BC151" s="34"/>
      <c r="BD151" s="35"/>
      <c r="BE151" s="33"/>
      <c r="BF151" s="43"/>
    </row>
    <row r="152" spans="1:58" ht="21" customHeight="1">
      <c r="A152" s="28" t="s">
        <v>685</v>
      </c>
      <c r="B152" s="29">
        <v>43700</v>
      </c>
      <c r="C152" s="30">
        <f t="shared" si="5"/>
        <v>6</v>
      </c>
      <c r="D152" s="71" t="str">
        <f t="shared" si="4"/>
        <v/>
      </c>
      <c r="E152" s="31"/>
      <c r="F152" s="37"/>
      <c r="G152" s="32"/>
      <c r="H152" s="45"/>
      <c r="I152" s="31">
        <v>1</v>
      </c>
      <c r="J152" s="45"/>
      <c r="K152" s="32"/>
      <c r="L152" s="33"/>
      <c r="M152" s="34"/>
      <c r="N152" s="35"/>
      <c r="O152" s="33"/>
      <c r="P152" s="36"/>
      <c r="Q152" s="46"/>
      <c r="R152" s="396"/>
      <c r="S152" s="231"/>
      <c r="T152" s="426"/>
      <c r="U152" s="231"/>
      <c r="V152" s="71"/>
      <c r="W152" s="71"/>
      <c r="X152" s="232"/>
      <c r="Y152" s="32"/>
      <c r="Z152" s="446"/>
      <c r="AA152" s="37"/>
      <c r="AB152" s="35"/>
      <c r="AC152" s="446"/>
      <c r="AD152" s="33"/>
      <c r="AE152" s="444"/>
      <c r="AF152" s="304">
        <v>0.66666666666666663</v>
      </c>
      <c r="AG152" s="32"/>
      <c r="AH152" s="37"/>
      <c r="AI152" s="35">
        <v>1</v>
      </c>
      <c r="AJ152" s="47">
        <v>0.10416666666666667</v>
      </c>
      <c r="AK152" s="37">
        <v>0.10416666666666667</v>
      </c>
      <c r="AL152" s="693"/>
      <c r="AM152" s="37"/>
      <c r="AN152" s="447"/>
      <c r="AO152" s="48"/>
      <c r="AP152" s="447"/>
      <c r="AQ152" s="276"/>
      <c r="AR152" s="37"/>
      <c r="AS152" s="447"/>
      <c r="AT152" s="47"/>
      <c r="AU152" s="447"/>
      <c r="AV152" s="35"/>
      <c r="AW152" s="37"/>
      <c r="AX152" s="35"/>
      <c r="AY152" s="47"/>
      <c r="AZ152" s="33"/>
      <c r="BA152" s="31"/>
      <c r="BB152" s="33"/>
      <c r="BC152" s="34"/>
      <c r="BD152" s="35"/>
      <c r="BE152" s="33"/>
      <c r="BF152" s="43"/>
    </row>
    <row r="153" spans="1:58" ht="21" customHeight="1">
      <c r="A153" s="28" t="s">
        <v>685</v>
      </c>
      <c r="B153" s="29">
        <v>43701</v>
      </c>
      <c r="C153" s="30">
        <f t="shared" si="5"/>
        <v>7</v>
      </c>
      <c r="D153" s="71">
        <f t="shared" si="4"/>
        <v>1</v>
      </c>
      <c r="E153" s="31"/>
      <c r="F153" s="37"/>
      <c r="G153" s="32"/>
      <c r="H153" s="45"/>
      <c r="I153" s="31"/>
      <c r="J153" s="45"/>
      <c r="K153" s="32"/>
      <c r="L153" s="33"/>
      <c r="M153" s="34"/>
      <c r="N153" s="35"/>
      <c r="O153" s="33"/>
      <c r="P153" s="36"/>
      <c r="Q153" s="46"/>
      <c r="R153" s="396"/>
      <c r="S153" s="231"/>
      <c r="T153" s="231"/>
      <c r="U153" s="231"/>
      <c r="V153" s="71"/>
      <c r="W153" s="71"/>
      <c r="X153" s="232"/>
      <c r="Y153" s="32"/>
      <c r="Z153" s="446"/>
      <c r="AA153" s="37"/>
      <c r="AB153" s="35">
        <v>1</v>
      </c>
      <c r="AC153" s="446"/>
      <c r="AD153" s="33"/>
      <c r="AE153" s="444"/>
      <c r="AF153" s="304">
        <v>0.66666666666666663</v>
      </c>
      <c r="AG153" s="32"/>
      <c r="AH153" s="37"/>
      <c r="AI153" s="35"/>
      <c r="AJ153" s="47"/>
      <c r="AK153" s="37"/>
      <c r="AL153" s="693">
        <v>1</v>
      </c>
      <c r="AM153" s="37">
        <v>0.20833333333333334</v>
      </c>
      <c r="AN153" s="447"/>
      <c r="AO153" s="48"/>
      <c r="AP153" s="447"/>
      <c r="AQ153" s="276"/>
      <c r="AR153" s="37"/>
      <c r="AS153" s="421"/>
      <c r="AT153" s="47"/>
      <c r="AU153" s="447"/>
      <c r="AV153" s="35"/>
      <c r="AW153" s="37"/>
      <c r="AX153" s="35"/>
      <c r="AY153" s="47"/>
      <c r="AZ153" s="33"/>
      <c r="BA153" s="31"/>
      <c r="BB153" s="33"/>
      <c r="BC153" s="34"/>
      <c r="BD153" s="35"/>
      <c r="BE153" s="33"/>
      <c r="BF153" s="43"/>
    </row>
    <row r="154" spans="1:58" ht="21" customHeight="1">
      <c r="A154" s="28" t="s">
        <v>685</v>
      </c>
      <c r="B154" s="29">
        <v>43702</v>
      </c>
      <c r="C154" s="30">
        <f t="shared" si="5"/>
        <v>1</v>
      </c>
      <c r="D154" s="71">
        <f t="shared" si="4"/>
        <v>1</v>
      </c>
      <c r="E154" s="31"/>
      <c r="F154" s="37"/>
      <c r="G154" s="32"/>
      <c r="H154" s="45"/>
      <c r="I154" s="31"/>
      <c r="J154" s="45"/>
      <c r="K154" s="32"/>
      <c r="L154" s="33"/>
      <c r="M154" s="34"/>
      <c r="N154" s="35">
        <v>1</v>
      </c>
      <c r="O154" s="33">
        <v>8.3333333333333329E-2</v>
      </c>
      <c r="P154" s="36"/>
      <c r="Q154" s="46"/>
      <c r="R154" s="396"/>
      <c r="S154" s="392"/>
      <c r="T154" s="392"/>
      <c r="U154" s="231"/>
      <c r="V154" s="71"/>
      <c r="W154" s="71"/>
      <c r="X154" s="232"/>
      <c r="Y154" s="32"/>
      <c r="Z154" s="446"/>
      <c r="AA154" s="37"/>
      <c r="AB154" s="35"/>
      <c r="AC154" s="446"/>
      <c r="AD154" s="33"/>
      <c r="AE154" s="444"/>
      <c r="AF154" s="304">
        <v>0.66666666666666663</v>
      </c>
      <c r="AG154" s="32"/>
      <c r="AH154" s="61"/>
      <c r="AI154" s="35"/>
      <c r="AJ154" s="39"/>
      <c r="AK154" s="38"/>
      <c r="AL154" s="693"/>
      <c r="AM154" s="38"/>
      <c r="AN154" s="446">
        <v>1</v>
      </c>
      <c r="AO154" s="51">
        <v>0.10416666666666667</v>
      </c>
      <c r="AP154" s="52">
        <v>0.10416666666666667</v>
      </c>
      <c r="AQ154" s="62"/>
      <c r="AR154" s="61"/>
      <c r="AS154" s="446"/>
      <c r="AT154" s="39"/>
      <c r="AU154" s="446"/>
      <c r="AV154" s="35"/>
      <c r="AW154" s="50"/>
      <c r="AX154" s="35"/>
      <c r="AY154" s="39"/>
      <c r="AZ154" s="42"/>
      <c r="BA154" s="31"/>
      <c r="BB154" s="33"/>
      <c r="BC154" s="34"/>
      <c r="BD154" s="35">
        <v>1</v>
      </c>
      <c r="BE154" s="33">
        <v>8.3333333333333329E-2</v>
      </c>
      <c r="BF154" s="43"/>
    </row>
    <row r="155" spans="1:58" ht="21" customHeight="1">
      <c r="A155" s="28" t="s">
        <v>685</v>
      </c>
      <c r="B155" s="29">
        <v>43703</v>
      </c>
      <c r="C155" s="30">
        <f t="shared" si="5"/>
        <v>2</v>
      </c>
      <c r="D155" s="71" t="str">
        <f t="shared" si="4"/>
        <v/>
      </c>
      <c r="E155" s="31"/>
      <c r="F155" s="37"/>
      <c r="G155" s="32"/>
      <c r="H155" s="45"/>
      <c r="I155" s="31">
        <v>1</v>
      </c>
      <c r="J155" s="45"/>
      <c r="K155" s="32"/>
      <c r="L155" s="33"/>
      <c r="M155" s="34"/>
      <c r="N155" s="35"/>
      <c r="O155" s="33"/>
      <c r="P155" s="36"/>
      <c r="Q155" s="46"/>
      <c r="R155" s="396"/>
      <c r="S155" s="392"/>
      <c r="T155" s="392"/>
      <c r="U155" s="231"/>
      <c r="V155" s="71"/>
      <c r="W155" s="71"/>
      <c r="X155" s="232"/>
      <c r="Y155" s="32"/>
      <c r="Z155" s="446"/>
      <c r="AA155" s="37"/>
      <c r="AB155" s="35"/>
      <c r="AC155" s="446"/>
      <c r="AD155" s="33"/>
      <c r="AE155" s="444"/>
      <c r="AF155" s="304"/>
      <c r="AG155" s="32"/>
      <c r="AH155" s="38"/>
      <c r="AI155" s="35"/>
      <c r="AJ155" s="39"/>
      <c r="AK155" s="38"/>
      <c r="AL155" s="693"/>
      <c r="AM155" s="38"/>
      <c r="AN155" s="446"/>
      <c r="AO155" s="40"/>
      <c r="AP155" s="446"/>
      <c r="AQ155" s="41"/>
      <c r="AR155" s="38"/>
      <c r="AS155" s="446"/>
      <c r="AT155" s="39"/>
      <c r="AU155" s="446"/>
      <c r="AV155" s="35"/>
      <c r="AW155" s="38"/>
      <c r="AX155" s="35"/>
      <c r="AY155" s="39"/>
      <c r="AZ155" s="42"/>
      <c r="BA155" s="31"/>
      <c r="BB155" s="33"/>
      <c r="BC155" s="34"/>
      <c r="BD155" s="35"/>
      <c r="BE155" s="33"/>
      <c r="BF155" s="43"/>
    </row>
    <row r="156" spans="1:58" ht="21" customHeight="1">
      <c r="A156" s="28" t="s">
        <v>685</v>
      </c>
      <c r="B156" s="29">
        <v>43704</v>
      </c>
      <c r="C156" s="30">
        <f t="shared" si="5"/>
        <v>3</v>
      </c>
      <c r="D156" s="71" t="str">
        <f t="shared" si="4"/>
        <v/>
      </c>
      <c r="E156" s="31"/>
      <c r="F156" s="37"/>
      <c r="G156" s="32"/>
      <c r="H156" s="45"/>
      <c r="I156" s="31">
        <v>1</v>
      </c>
      <c r="J156" s="45"/>
      <c r="K156" s="32"/>
      <c r="L156" s="477"/>
      <c r="M156" s="34"/>
      <c r="N156" s="35"/>
      <c r="O156" s="33"/>
      <c r="P156" s="36"/>
      <c r="Q156" s="46"/>
      <c r="R156" s="396"/>
      <c r="S156" s="392"/>
      <c r="T156" s="392"/>
      <c r="U156" s="231"/>
      <c r="V156" s="71"/>
      <c r="W156" s="71"/>
      <c r="X156" s="232"/>
      <c r="Y156" s="32"/>
      <c r="Z156" s="446"/>
      <c r="AA156" s="37"/>
      <c r="AB156" s="35"/>
      <c r="AC156" s="446"/>
      <c r="AD156" s="33"/>
      <c r="AE156" s="444"/>
      <c r="AF156" s="304"/>
      <c r="AG156" s="32"/>
      <c r="AH156" s="50"/>
      <c r="AI156" s="35"/>
      <c r="AJ156" s="39"/>
      <c r="AK156" s="38"/>
      <c r="AL156" s="693"/>
      <c r="AM156" s="38"/>
      <c r="AN156" s="446"/>
      <c r="AO156" s="40"/>
      <c r="AP156" s="446"/>
      <c r="AQ156" s="41"/>
      <c r="AR156" s="38"/>
      <c r="AS156" s="446"/>
      <c r="AT156" s="39"/>
      <c r="AU156" s="446"/>
      <c r="AV156" s="35"/>
      <c r="AW156" s="38"/>
      <c r="AX156" s="35"/>
      <c r="AY156" s="39"/>
      <c r="AZ156" s="42"/>
      <c r="BA156" s="31"/>
      <c r="BB156" s="477"/>
      <c r="BC156" s="34"/>
      <c r="BD156" s="35"/>
      <c r="BE156" s="33"/>
      <c r="BF156" s="43"/>
    </row>
    <row r="157" spans="1:58" ht="21" customHeight="1">
      <c r="A157" s="28" t="s">
        <v>685</v>
      </c>
      <c r="B157" s="29">
        <v>43705</v>
      </c>
      <c r="C157" s="30">
        <f t="shared" si="5"/>
        <v>4</v>
      </c>
      <c r="D157" s="71" t="str">
        <f t="shared" si="4"/>
        <v/>
      </c>
      <c r="E157" s="31"/>
      <c r="F157" s="37"/>
      <c r="G157" s="32"/>
      <c r="H157" s="45"/>
      <c r="I157" s="31">
        <v>1</v>
      </c>
      <c r="J157" s="45"/>
      <c r="K157" s="32"/>
      <c r="L157" s="33"/>
      <c r="M157" s="34"/>
      <c r="N157" s="35"/>
      <c r="O157" s="33"/>
      <c r="P157" s="36"/>
      <c r="Q157" s="46"/>
      <c r="R157" s="396"/>
      <c r="S157" s="392"/>
      <c r="T157" s="392"/>
      <c r="U157" s="231"/>
      <c r="V157" s="71"/>
      <c r="W157" s="71"/>
      <c r="X157" s="232"/>
      <c r="Y157" s="32"/>
      <c r="Z157" s="446"/>
      <c r="AA157" s="37"/>
      <c r="AB157" s="35"/>
      <c r="AC157" s="446"/>
      <c r="AD157" s="33"/>
      <c r="AE157" s="444"/>
      <c r="AF157" s="304"/>
      <c r="AG157" s="32"/>
      <c r="AH157" s="56"/>
      <c r="AI157" s="35"/>
      <c r="AJ157" s="39"/>
      <c r="AK157" s="38"/>
      <c r="AL157" s="693"/>
      <c r="AM157" s="38"/>
      <c r="AN157" s="446"/>
      <c r="AO157" s="40"/>
      <c r="AP157" s="446"/>
      <c r="AQ157" s="62"/>
      <c r="AR157" s="61"/>
      <c r="AS157" s="446"/>
      <c r="AT157" s="39"/>
      <c r="AU157" s="446"/>
      <c r="AV157" s="35"/>
      <c r="AW157" s="38"/>
      <c r="AX157" s="35"/>
      <c r="AY157" s="54"/>
      <c r="AZ157" s="55"/>
      <c r="BA157" s="31"/>
      <c r="BB157" s="33"/>
      <c r="BC157" s="34"/>
      <c r="BD157" s="35"/>
      <c r="BE157" s="33"/>
      <c r="BF157" s="43"/>
    </row>
    <row r="158" spans="1:58" ht="21" customHeight="1">
      <c r="A158" s="28" t="s">
        <v>685</v>
      </c>
      <c r="B158" s="29">
        <v>43706</v>
      </c>
      <c r="C158" s="30">
        <f t="shared" si="5"/>
        <v>5</v>
      </c>
      <c r="D158" s="71" t="str">
        <f t="shared" si="4"/>
        <v/>
      </c>
      <c r="E158" s="31"/>
      <c r="F158" s="37"/>
      <c r="G158" s="32"/>
      <c r="H158" s="45"/>
      <c r="I158" s="31">
        <v>1</v>
      </c>
      <c r="J158" s="45"/>
      <c r="K158" s="32"/>
      <c r="L158" s="33"/>
      <c r="M158" s="34"/>
      <c r="N158" s="35"/>
      <c r="O158" s="33"/>
      <c r="P158" s="36"/>
      <c r="Q158" s="46"/>
      <c r="R158" s="396"/>
      <c r="S158" s="392"/>
      <c r="T158" s="392"/>
      <c r="U158" s="231"/>
      <c r="V158" s="71"/>
      <c r="W158" s="71"/>
      <c r="X158" s="232"/>
      <c r="Y158" s="32"/>
      <c r="Z158" s="446"/>
      <c r="AA158" s="37"/>
      <c r="AB158" s="35"/>
      <c r="AC158" s="446"/>
      <c r="AD158" s="33"/>
      <c r="AE158" s="444"/>
      <c r="AF158" s="304"/>
      <c r="AG158" s="32"/>
      <c r="AH158" s="38"/>
      <c r="AI158" s="35"/>
      <c r="AJ158" s="39"/>
      <c r="AK158" s="38"/>
      <c r="AL158" s="693"/>
      <c r="AM158" s="38"/>
      <c r="AN158" s="446"/>
      <c r="AO158" s="40"/>
      <c r="AP158" s="446"/>
      <c r="AQ158" s="41"/>
      <c r="AR158" s="38"/>
      <c r="AS158" s="446"/>
      <c r="AT158" s="39"/>
      <c r="AU158" s="446"/>
      <c r="AV158" s="35"/>
      <c r="AW158" s="38"/>
      <c r="AX158" s="35"/>
      <c r="AY158" s="39"/>
      <c r="AZ158" s="42"/>
      <c r="BA158" s="31"/>
      <c r="BB158" s="33"/>
      <c r="BC158" s="34"/>
      <c r="BD158" s="35"/>
      <c r="BE158" s="33"/>
      <c r="BF158" s="43"/>
    </row>
    <row r="159" spans="1:58" ht="21" customHeight="1">
      <c r="A159" s="28" t="s">
        <v>685</v>
      </c>
      <c r="B159" s="29">
        <v>43707</v>
      </c>
      <c r="C159" s="30">
        <f t="shared" si="5"/>
        <v>6</v>
      </c>
      <c r="D159" s="71" t="str">
        <f t="shared" si="4"/>
        <v/>
      </c>
      <c r="E159" s="31">
        <v>1</v>
      </c>
      <c r="F159" s="37"/>
      <c r="G159" s="32"/>
      <c r="H159" s="45"/>
      <c r="I159" s="31"/>
      <c r="J159" s="45"/>
      <c r="K159" s="32"/>
      <c r="L159" s="33"/>
      <c r="M159" s="34"/>
      <c r="N159" s="35"/>
      <c r="O159" s="33"/>
      <c r="P159" s="36"/>
      <c r="Q159" s="46"/>
      <c r="R159" s="396"/>
      <c r="S159" s="392"/>
      <c r="T159" s="392"/>
      <c r="U159" s="231"/>
      <c r="V159" s="71"/>
      <c r="W159" s="71"/>
      <c r="X159" s="405"/>
      <c r="Y159" s="32"/>
      <c r="Z159" s="446"/>
      <c r="AA159" s="37"/>
      <c r="AB159" s="35"/>
      <c r="AC159" s="446"/>
      <c r="AD159" s="33"/>
      <c r="AE159" s="444"/>
      <c r="AF159" s="304"/>
      <c r="AG159" s="32"/>
      <c r="AH159" s="38"/>
      <c r="AI159" s="35"/>
      <c r="AJ159" s="39"/>
      <c r="AK159" s="38"/>
      <c r="AL159" s="693"/>
      <c r="AM159" s="38"/>
      <c r="AN159" s="446"/>
      <c r="AO159" s="40"/>
      <c r="AP159" s="446"/>
      <c r="AQ159" s="41"/>
      <c r="AR159" s="38"/>
      <c r="AS159" s="446"/>
      <c r="AT159" s="39"/>
      <c r="AU159" s="446"/>
      <c r="AV159" s="35"/>
      <c r="AW159" s="38"/>
      <c r="AX159" s="35"/>
      <c r="AY159" s="39"/>
      <c r="AZ159" s="42"/>
      <c r="BA159" s="31"/>
      <c r="BB159" s="33"/>
      <c r="BC159" s="34"/>
      <c r="BD159" s="35"/>
      <c r="BE159" s="33"/>
      <c r="BF159" s="43"/>
    </row>
    <row r="160" spans="1:58" ht="21" customHeight="1">
      <c r="A160" s="28" t="s">
        <v>685</v>
      </c>
      <c r="B160" s="29">
        <v>43708</v>
      </c>
      <c r="C160" s="30">
        <f t="shared" si="5"/>
        <v>7</v>
      </c>
      <c r="D160" s="71">
        <f t="shared" si="4"/>
        <v>1</v>
      </c>
      <c r="E160" s="31"/>
      <c r="F160" s="37"/>
      <c r="G160" s="32"/>
      <c r="H160" s="45"/>
      <c r="I160" s="31"/>
      <c r="J160" s="45"/>
      <c r="K160" s="32"/>
      <c r="L160" s="33"/>
      <c r="M160" s="34"/>
      <c r="N160" s="35"/>
      <c r="O160" s="33"/>
      <c r="P160" s="36"/>
      <c r="Q160" s="46"/>
      <c r="R160" s="396"/>
      <c r="S160" s="392"/>
      <c r="T160" s="392"/>
      <c r="U160" s="231"/>
      <c r="V160" s="424"/>
      <c r="W160" s="71"/>
      <c r="X160" s="232"/>
      <c r="Y160" s="32"/>
      <c r="Z160" s="446"/>
      <c r="AA160" s="37"/>
      <c r="AB160" s="35"/>
      <c r="AC160" s="446"/>
      <c r="AD160" s="33"/>
      <c r="AE160" s="444"/>
      <c r="AF160" s="304"/>
      <c r="AG160" s="32"/>
      <c r="AH160" s="38"/>
      <c r="AI160" s="35"/>
      <c r="AJ160" s="39"/>
      <c r="AK160" s="38"/>
      <c r="AL160" s="693"/>
      <c r="AM160" s="38"/>
      <c r="AN160" s="446"/>
      <c r="AO160" s="40"/>
      <c r="AP160" s="446"/>
      <c r="AQ160" s="41"/>
      <c r="AR160" s="38"/>
      <c r="AS160" s="446"/>
      <c r="AT160" s="39"/>
      <c r="AU160" s="446"/>
      <c r="AV160" s="35"/>
      <c r="AW160" s="38"/>
      <c r="AX160" s="35"/>
      <c r="AY160" s="39"/>
      <c r="AZ160" s="42"/>
      <c r="BA160" s="31"/>
      <c r="BB160" s="33"/>
      <c r="BC160" s="34"/>
      <c r="BD160" s="35"/>
      <c r="BE160" s="33"/>
      <c r="BF160" s="43"/>
    </row>
    <row r="161" spans="1:58" ht="21" customHeight="1">
      <c r="A161" s="28" t="s">
        <v>685</v>
      </c>
      <c r="B161" s="29">
        <v>43709</v>
      </c>
      <c r="C161" s="30">
        <f t="shared" si="5"/>
        <v>1</v>
      </c>
      <c r="D161" s="71">
        <f t="shared" si="4"/>
        <v>1</v>
      </c>
      <c r="E161" s="31"/>
      <c r="F161" s="37"/>
      <c r="G161" s="32"/>
      <c r="H161" s="45"/>
      <c r="I161" s="31"/>
      <c r="J161" s="45"/>
      <c r="K161" s="32"/>
      <c r="L161" s="33"/>
      <c r="M161" s="34"/>
      <c r="N161" s="35"/>
      <c r="O161" s="33"/>
      <c r="P161" s="36"/>
      <c r="Q161" s="46"/>
      <c r="R161" s="425"/>
      <c r="S161" s="392"/>
      <c r="T161" s="392"/>
      <c r="U161" s="231"/>
      <c r="V161" s="71"/>
      <c r="W161" s="71"/>
      <c r="X161" s="232"/>
      <c r="Y161" s="32"/>
      <c r="Z161" s="446"/>
      <c r="AA161" s="37"/>
      <c r="AB161" s="35"/>
      <c r="AC161" s="446"/>
      <c r="AD161" s="33"/>
      <c r="AE161" s="444"/>
      <c r="AF161" s="304"/>
      <c r="AG161" s="32"/>
      <c r="AH161" s="38"/>
      <c r="AI161" s="35"/>
      <c r="AJ161" s="39"/>
      <c r="AK161" s="38"/>
      <c r="AL161" s="693"/>
      <c r="AM161" s="38"/>
      <c r="AN161" s="446"/>
      <c r="AO161" s="40"/>
      <c r="AP161" s="446"/>
      <c r="AQ161" s="41"/>
      <c r="AR161" s="38"/>
      <c r="AS161" s="446"/>
      <c r="AT161" s="39"/>
      <c r="AU161" s="446"/>
      <c r="AV161" s="35"/>
      <c r="AW161" s="38"/>
      <c r="AX161" s="35"/>
      <c r="AY161" s="39"/>
      <c r="AZ161" s="42"/>
      <c r="BA161" s="31"/>
      <c r="BB161" s="33"/>
      <c r="BC161" s="34"/>
      <c r="BD161" s="35"/>
      <c r="BE161" s="33"/>
      <c r="BF161" s="43"/>
    </row>
    <row r="162" spans="1:58" ht="21" customHeight="1">
      <c r="A162" s="28" t="s">
        <v>685</v>
      </c>
      <c r="B162" s="29">
        <v>43710</v>
      </c>
      <c r="C162" s="30">
        <f t="shared" si="5"/>
        <v>2</v>
      </c>
      <c r="D162" s="71" t="str">
        <f t="shared" si="4"/>
        <v/>
      </c>
      <c r="E162" s="31"/>
      <c r="F162" s="37"/>
      <c r="G162" s="32"/>
      <c r="H162" s="45"/>
      <c r="I162" s="31"/>
      <c r="J162" s="45"/>
      <c r="K162" s="32">
        <v>1</v>
      </c>
      <c r="L162" s="33"/>
      <c r="M162" s="34"/>
      <c r="N162" s="35"/>
      <c r="O162" s="33"/>
      <c r="P162" s="36"/>
      <c r="Q162" s="46"/>
      <c r="R162" s="396"/>
      <c r="S162" s="392"/>
      <c r="T162" s="392"/>
      <c r="U162" s="231"/>
      <c r="V162" s="71"/>
      <c r="W162" s="71"/>
      <c r="X162" s="232"/>
      <c r="Y162" s="32"/>
      <c r="Z162" s="446"/>
      <c r="AA162" s="37"/>
      <c r="AB162" s="35"/>
      <c r="AC162" s="446"/>
      <c r="AD162" s="33"/>
      <c r="AE162" s="444"/>
      <c r="AF162" s="304"/>
      <c r="AG162" s="32"/>
      <c r="AH162" s="38"/>
      <c r="AI162" s="35"/>
      <c r="AJ162" s="39"/>
      <c r="AK162" s="38"/>
      <c r="AL162" s="693"/>
      <c r="AM162" s="38"/>
      <c r="AN162" s="446"/>
      <c r="AO162" s="40"/>
      <c r="AP162" s="446"/>
      <c r="AQ162" s="41"/>
      <c r="AR162" s="38"/>
      <c r="AS162" s="446"/>
      <c r="AT162" s="39"/>
      <c r="AU162" s="446"/>
      <c r="AV162" s="35"/>
      <c r="AW162" s="38"/>
      <c r="AX162" s="35"/>
      <c r="AY162" s="39"/>
      <c r="AZ162" s="42"/>
      <c r="BA162" s="31">
        <v>1</v>
      </c>
      <c r="BB162" s="33"/>
      <c r="BC162" s="34"/>
      <c r="BD162" s="35"/>
      <c r="BE162" s="33"/>
      <c r="BF162" s="43"/>
    </row>
    <row r="163" spans="1:58" ht="21" customHeight="1">
      <c r="A163" s="28" t="s">
        <v>685</v>
      </c>
      <c r="B163" s="29">
        <v>43711</v>
      </c>
      <c r="C163" s="30">
        <f t="shared" si="5"/>
        <v>3</v>
      </c>
      <c r="D163" s="71" t="str">
        <f t="shared" si="4"/>
        <v/>
      </c>
      <c r="E163" s="31"/>
      <c r="F163" s="37"/>
      <c r="G163" s="32"/>
      <c r="H163" s="45"/>
      <c r="I163" s="31"/>
      <c r="J163" s="45"/>
      <c r="K163" s="32">
        <v>1</v>
      </c>
      <c r="L163" s="33">
        <v>4.1666666666666664E-2</v>
      </c>
      <c r="M163" s="34"/>
      <c r="N163" s="35"/>
      <c r="O163" s="33"/>
      <c r="P163" s="36"/>
      <c r="Q163" s="46"/>
      <c r="R163" s="396"/>
      <c r="S163" s="392"/>
      <c r="T163" s="392"/>
      <c r="U163" s="231"/>
      <c r="V163" s="71"/>
      <c r="W163" s="71"/>
      <c r="X163" s="232"/>
      <c r="Y163" s="32"/>
      <c r="Z163" s="446"/>
      <c r="AA163" s="37"/>
      <c r="AB163" s="35"/>
      <c r="AC163" s="446"/>
      <c r="AD163" s="33"/>
      <c r="AE163" s="444"/>
      <c r="AF163" s="304"/>
      <c r="AG163" s="32"/>
      <c r="AH163" s="38"/>
      <c r="AI163" s="35"/>
      <c r="AJ163" s="39"/>
      <c r="AK163" s="38"/>
      <c r="AL163" s="693"/>
      <c r="AM163" s="38"/>
      <c r="AN163" s="446"/>
      <c r="AO163" s="40"/>
      <c r="AP163" s="446"/>
      <c r="AQ163" s="41"/>
      <c r="AR163" s="38"/>
      <c r="AS163" s="446"/>
      <c r="AT163" s="39"/>
      <c r="AU163" s="446"/>
      <c r="AV163" s="35"/>
      <c r="AW163" s="38"/>
      <c r="AX163" s="35"/>
      <c r="AY163" s="39"/>
      <c r="AZ163" s="42"/>
      <c r="BA163" s="31">
        <v>1</v>
      </c>
      <c r="BB163" s="33">
        <v>4.1666666666666664E-2</v>
      </c>
      <c r="BC163" s="34"/>
      <c r="BD163" s="35"/>
      <c r="BE163" s="33"/>
      <c r="BF163" s="43"/>
    </row>
    <row r="164" spans="1:58" ht="21" customHeight="1">
      <c r="A164" s="28" t="s">
        <v>685</v>
      </c>
      <c r="B164" s="29">
        <v>43712</v>
      </c>
      <c r="C164" s="30">
        <f t="shared" si="5"/>
        <v>4</v>
      </c>
      <c r="D164" s="71" t="str">
        <f t="shared" si="4"/>
        <v/>
      </c>
      <c r="E164" s="31"/>
      <c r="F164" s="37"/>
      <c r="G164" s="32"/>
      <c r="H164" s="45"/>
      <c r="I164" s="31"/>
      <c r="J164" s="45"/>
      <c r="K164" s="32">
        <v>1</v>
      </c>
      <c r="L164" s="33">
        <v>4.1666666666666664E-2</v>
      </c>
      <c r="M164" s="34"/>
      <c r="N164" s="35"/>
      <c r="O164" s="33"/>
      <c r="P164" s="36"/>
      <c r="Q164" s="46"/>
      <c r="R164" s="396"/>
      <c r="S164" s="392"/>
      <c r="T164" s="392"/>
      <c r="U164" s="231"/>
      <c r="V164" s="71"/>
      <c r="W164" s="71"/>
      <c r="X164" s="232"/>
      <c r="Y164" s="32"/>
      <c r="Z164" s="446"/>
      <c r="AA164" s="37"/>
      <c r="AB164" s="35"/>
      <c r="AC164" s="446"/>
      <c r="AD164" s="33"/>
      <c r="AE164" s="444"/>
      <c r="AF164" s="304"/>
      <c r="AG164" s="32"/>
      <c r="AH164" s="50"/>
      <c r="AI164" s="35"/>
      <c r="AJ164" s="39"/>
      <c r="AK164" s="38"/>
      <c r="AL164" s="693"/>
      <c r="AM164" s="38"/>
      <c r="AN164" s="446"/>
      <c r="AO164" s="40"/>
      <c r="AP164" s="446"/>
      <c r="AQ164" s="41"/>
      <c r="AR164" s="38"/>
      <c r="AS164" s="446"/>
      <c r="AT164" s="39"/>
      <c r="AU164" s="446"/>
      <c r="AV164" s="35"/>
      <c r="AW164" s="38"/>
      <c r="AX164" s="35"/>
      <c r="AY164" s="39"/>
      <c r="AZ164" s="42"/>
      <c r="BA164" s="31">
        <v>1</v>
      </c>
      <c r="BB164" s="33">
        <v>4.1666666666666664E-2</v>
      </c>
      <c r="BC164" s="34"/>
      <c r="BD164" s="35"/>
      <c r="BE164" s="33"/>
      <c r="BF164" s="43"/>
    </row>
    <row r="165" spans="1:58" ht="21" customHeight="1">
      <c r="A165" s="28" t="s">
        <v>685</v>
      </c>
      <c r="B165" s="29">
        <v>43713</v>
      </c>
      <c r="C165" s="30">
        <f t="shared" si="5"/>
        <v>5</v>
      </c>
      <c r="D165" s="71" t="str">
        <f t="shared" si="4"/>
        <v/>
      </c>
      <c r="E165" s="31"/>
      <c r="F165" s="37"/>
      <c r="G165" s="32"/>
      <c r="H165" s="45"/>
      <c r="I165" s="31"/>
      <c r="J165" s="45"/>
      <c r="K165" s="32">
        <v>1</v>
      </c>
      <c r="L165" s="33">
        <v>4.1666666666666664E-2</v>
      </c>
      <c r="M165" s="34"/>
      <c r="N165" s="35"/>
      <c r="O165" s="33"/>
      <c r="P165" s="36"/>
      <c r="Q165" s="46"/>
      <c r="R165" s="396"/>
      <c r="S165" s="392"/>
      <c r="T165" s="392"/>
      <c r="U165" s="231"/>
      <c r="V165" s="71"/>
      <c r="W165" s="71"/>
      <c r="X165" s="232"/>
      <c r="Y165" s="32"/>
      <c r="Z165" s="446"/>
      <c r="AA165" s="37"/>
      <c r="AB165" s="35"/>
      <c r="AC165" s="446"/>
      <c r="AD165" s="33"/>
      <c r="AE165" s="444"/>
      <c r="AF165" s="304"/>
      <c r="AG165" s="32"/>
      <c r="AH165" s="38"/>
      <c r="AI165" s="35"/>
      <c r="AJ165" s="39"/>
      <c r="AK165" s="38"/>
      <c r="AL165" s="693"/>
      <c r="AM165" s="38"/>
      <c r="AN165" s="446"/>
      <c r="AO165" s="40"/>
      <c r="AP165" s="446"/>
      <c r="AQ165" s="41"/>
      <c r="AR165" s="50"/>
      <c r="AS165" s="446"/>
      <c r="AT165" s="39"/>
      <c r="AU165" s="446"/>
      <c r="AV165" s="35"/>
      <c r="AW165" s="38"/>
      <c r="AX165" s="35"/>
      <c r="AY165" s="39"/>
      <c r="AZ165" s="42"/>
      <c r="BA165" s="31">
        <v>1</v>
      </c>
      <c r="BB165" s="33">
        <v>4.1666666666666664E-2</v>
      </c>
      <c r="BC165" s="34"/>
      <c r="BD165" s="35"/>
      <c r="BE165" s="33"/>
      <c r="BF165" s="43"/>
    </row>
    <row r="166" spans="1:58" ht="21" customHeight="1">
      <c r="A166" s="28" t="s">
        <v>685</v>
      </c>
      <c r="B166" s="29">
        <v>43714</v>
      </c>
      <c r="C166" s="30">
        <f t="shared" si="5"/>
        <v>6</v>
      </c>
      <c r="D166" s="71" t="str">
        <f t="shared" si="4"/>
        <v/>
      </c>
      <c r="E166" s="31"/>
      <c r="F166" s="37"/>
      <c r="G166" s="32"/>
      <c r="H166" s="45"/>
      <c r="I166" s="31"/>
      <c r="J166" s="45"/>
      <c r="K166" s="32">
        <v>1</v>
      </c>
      <c r="L166" s="33">
        <v>4.1666666666666664E-2</v>
      </c>
      <c r="M166" s="34"/>
      <c r="N166" s="35"/>
      <c r="O166" s="33"/>
      <c r="P166" s="36"/>
      <c r="Q166" s="46"/>
      <c r="R166" s="396"/>
      <c r="S166" s="392"/>
      <c r="T166" s="392"/>
      <c r="U166" s="231"/>
      <c r="V166" s="71"/>
      <c r="W166" s="71"/>
      <c r="X166" s="232"/>
      <c r="Y166" s="32"/>
      <c r="Z166" s="446"/>
      <c r="AA166" s="37"/>
      <c r="AB166" s="35"/>
      <c r="AC166" s="446"/>
      <c r="AD166" s="33"/>
      <c r="AE166" s="444"/>
      <c r="AF166" s="304"/>
      <c r="AG166" s="32"/>
      <c r="AH166" s="38"/>
      <c r="AI166" s="35"/>
      <c r="AJ166" s="39"/>
      <c r="AK166" s="38"/>
      <c r="AL166" s="693"/>
      <c r="AM166" s="38"/>
      <c r="AN166" s="446"/>
      <c r="AO166" s="40"/>
      <c r="AP166" s="446"/>
      <c r="AQ166" s="41"/>
      <c r="AR166" s="38"/>
      <c r="AS166" s="446"/>
      <c r="AT166" s="39"/>
      <c r="AU166" s="446"/>
      <c r="AV166" s="35"/>
      <c r="AW166" s="38"/>
      <c r="AX166" s="35"/>
      <c r="AY166" s="39"/>
      <c r="AZ166" s="42"/>
      <c r="BA166" s="31">
        <v>1</v>
      </c>
      <c r="BB166" s="33">
        <v>4.1666666666666664E-2</v>
      </c>
      <c r="BC166" s="34"/>
      <c r="BD166" s="35"/>
      <c r="BE166" s="33"/>
      <c r="BF166" s="43"/>
    </row>
    <row r="167" spans="1:58" ht="21" customHeight="1">
      <c r="A167" s="28" t="s">
        <v>685</v>
      </c>
      <c r="B167" s="29">
        <v>43715</v>
      </c>
      <c r="C167" s="30">
        <f t="shared" si="5"/>
        <v>7</v>
      </c>
      <c r="D167" s="71">
        <f t="shared" si="4"/>
        <v>1</v>
      </c>
      <c r="E167" s="31"/>
      <c r="F167" s="37"/>
      <c r="G167" s="32"/>
      <c r="H167" s="45"/>
      <c r="I167" s="31"/>
      <c r="J167" s="45"/>
      <c r="K167" s="32"/>
      <c r="L167" s="33"/>
      <c r="M167" s="34"/>
      <c r="N167" s="35"/>
      <c r="O167" s="33"/>
      <c r="P167" s="36"/>
      <c r="Q167" s="46"/>
      <c r="R167" s="396"/>
      <c r="S167" s="392"/>
      <c r="T167" s="392"/>
      <c r="U167" s="231"/>
      <c r="V167" s="71"/>
      <c r="W167" s="71"/>
      <c r="X167" s="232"/>
      <c r="Y167" s="32"/>
      <c r="Z167" s="446"/>
      <c r="AA167" s="37"/>
      <c r="AB167" s="35"/>
      <c r="AC167" s="446"/>
      <c r="AD167" s="33"/>
      <c r="AE167" s="445"/>
      <c r="AF167" s="304"/>
      <c r="AG167" s="32"/>
      <c r="AH167" s="38"/>
      <c r="AI167" s="35"/>
      <c r="AJ167" s="54"/>
      <c r="AK167" s="50"/>
      <c r="AL167" s="693"/>
      <c r="AM167" s="38"/>
      <c r="AN167" s="446"/>
      <c r="AO167" s="40"/>
      <c r="AP167" s="446"/>
      <c r="AQ167" s="41"/>
      <c r="AR167" s="38"/>
      <c r="AS167" s="446"/>
      <c r="AT167" s="39"/>
      <c r="AU167" s="446"/>
      <c r="AV167" s="35"/>
      <c r="AW167" s="38"/>
      <c r="AX167" s="35"/>
      <c r="AY167" s="39"/>
      <c r="AZ167" s="42"/>
      <c r="BA167" s="31"/>
      <c r="BB167" s="33"/>
      <c r="BC167" s="34"/>
      <c r="BD167" s="35"/>
      <c r="BE167" s="33"/>
      <c r="BF167" s="43"/>
    </row>
    <row r="168" spans="1:58" ht="21" customHeight="1">
      <c r="A168" s="28" t="s">
        <v>685</v>
      </c>
      <c r="B168" s="29">
        <v>43716</v>
      </c>
      <c r="C168" s="30">
        <f t="shared" si="5"/>
        <v>1</v>
      </c>
      <c r="D168" s="71">
        <f t="shared" si="4"/>
        <v>1</v>
      </c>
      <c r="E168" s="31"/>
      <c r="F168" s="37"/>
      <c r="G168" s="32"/>
      <c r="H168" s="45"/>
      <c r="I168" s="31"/>
      <c r="J168" s="45"/>
      <c r="K168" s="32"/>
      <c r="L168" s="33"/>
      <c r="M168" s="34"/>
      <c r="N168" s="35"/>
      <c r="O168" s="33"/>
      <c r="P168" s="36"/>
      <c r="Q168" s="46"/>
      <c r="R168" s="396"/>
      <c r="S168" s="392"/>
      <c r="T168" s="392"/>
      <c r="U168" s="231"/>
      <c r="V168" s="71"/>
      <c r="W168" s="71"/>
      <c r="X168" s="232"/>
      <c r="Y168" s="32"/>
      <c r="Z168" s="446"/>
      <c r="AA168" s="37"/>
      <c r="AB168" s="35"/>
      <c r="AC168" s="446"/>
      <c r="AD168" s="33"/>
      <c r="AE168" s="444"/>
      <c r="AF168" s="304"/>
      <c r="AG168" s="32"/>
      <c r="AH168" s="61"/>
      <c r="AI168" s="35"/>
      <c r="AJ168" s="54"/>
      <c r="AK168" s="50"/>
      <c r="AL168" s="693"/>
      <c r="AM168" s="50"/>
      <c r="AN168" s="446"/>
      <c r="AO168" s="40"/>
      <c r="AP168" s="446"/>
      <c r="AQ168" s="62"/>
      <c r="AR168" s="61"/>
      <c r="AS168" s="446"/>
      <c r="AT168" s="39"/>
      <c r="AU168" s="446"/>
      <c r="AV168" s="35"/>
      <c r="AW168" s="50"/>
      <c r="AX168" s="35"/>
      <c r="AY168" s="39"/>
      <c r="AZ168" s="42"/>
      <c r="BA168" s="31"/>
      <c r="BB168" s="33"/>
      <c r="BC168" s="34"/>
      <c r="BD168" s="35"/>
      <c r="BE168" s="33"/>
      <c r="BF168" s="43"/>
    </row>
    <row r="169" spans="1:58" ht="21" customHeight="1">
      <c r="A169" s="28" t="s">
        <v>685</v>
      </c>
      <c r="B169" s="29">
        <v>43717</v>
      </c>
      <c r="C169" s="30">
        <f t="shared" si="5"/>
        <v>2</v>
      </c>
      <c r="D169" s="71" t="str">
        <f t="shared" si="4"/>
        <v/>
      </c>
      <c r="E169" s="31"/>
      <c r="F169" s="37"/>
      <c r="G169" s="32"/>
      <c r="H169" s="45"/>
      <c r="I169" s="31"/>
      <c r="J169" s="45"/>
      <c r="K169" s="32">
        <v>1</v>
      </c>
      <c r="L169" s="33">
        <v>4.1666666666666664E-2</v>
      </c>
      <c r="M169" s="34"/>
      <c r="N169" s="35"/>
      <c r="O169" s="33"/>
      <c r="P169" s="36"/>
      <c r="Q169" s="46"/>
      <c r="R169" s="396"/>
      <c r="S169" s="392"/>
      <c r="T169" s="392"/>
      <c r="U169" s="231"/>
      <c r="V169" s="71"/>
      <c r="W169" s="71"/>
      <c r="X169" s="232"/>
      <c r="Y169" s="32"/>
      <c r="Z169" s="446"/>
      <c r="AA169" s="37"/>
      <c r="AB169" s="35"/>
      <c r="AC169" s="446"/>
      <c r="AD169" s="33"/>
      <c r="AE169" s="444"/>
      <c r="AF169" s="304"/>
      <c r="AG169" s="32"/>
      <c r="AH169" s="50"/>
      <c r="AI169" s="35"/>
      <c r="AJ169" s="54"/>
      <c r="AK169" s="50"/>
      <c r="AL169" s="693"/>
      <c r="AM169" s="50"/>
      <c r="AN169" s="446"/>
      <c r="AO169" s="40"/>
      <c r="AP169" s="446"/>
      <c r="AQ169" s="53"/>
      <c r="AR169" s="50"/>
      <c r="AS169" s="52"/>
      <c r="AT169" s="54"/>
      <c r="AU169" s="52"/>
      <c r="AV169" s="35"/>
      <c r="AW169" s="50"/>
      <c r="AX169" s="35"/>
      <c r="AY169" s="54"/>
      <c r="AZ169" s="55"/>
      <c r="BA169" s="31">
        <v>1</v>
      </c>
      <c r="BB169" s="33">
        <v>4.1666666666666664E-2</v>
      </c>
      <c r="BC169" s="34"/>
      <c r="BD169" s="35"/>
      <c r="BE169" s="33"/>
      <c r="BF169" s="43"/>
    </row>
    <row r="170" spans="1:58" ht="21" customHeight="1">
      <c r="A170" s="28" t="s">
        <v>685</v>
      </c>
      <c r="B170" s="29">
        <v>43718</v>
      </c>
      <c r="C170" s="30">
        <f t="shared" si="5"/>
        <v>3</v>
      </c>
      <c r="D170" s="71" t="str">
        <f t="shared" si="4"/>
        <v/>
      </c>
      <c r="E170" s="31"/>
      <c r="F170" s="37"/>
      <c r="G170" s="32"/>
      <c r="H170" s="45"/>
      <c r="I170" s="31"/>
      <c r="J170" s="45"/>
      <c r="K170" s="32">
        <v>1</v>
      </c>
      <c r="L170" s="33">
        <v>4.1666666666666664E-2</v>
      </c>
      <c r="M170" s="34"/>
      <c r="N170" s="35"/>
      <c r="O170" s="33"/>
      <c r="P170" s="36"/>
      <c r="Q170" s="46"/>
      <c r="R170" s="396"/>
      <c r="S170" s="392"/>
      <c r="T170" s="392"/>
      <c r="U170" s="231"/>
      <c r="V170" s="71"/>
      <c r="W170" s="71"/>
      <c r="X170" s="232"/>
      <c r="Y170" s="32"/>
      <c r="Z170" s="446"/>
      <c r="AA170" s="37"/>
      <c r="AB170" s="35"/>
      <c r="AC170" s="446"/>
      <c r="AD170" s="33"/>
      <c r="AE170" s="444"/>
      <c r="AF170" s="304"/>
      <c r="AG170" s="32"/>
      <c r="AH170" s="38"/>
      <c r="AI170" s="35"/>
      <c r="AJ170" s="39"/>
      <c r="AK170" s="38"/>
      <c r="AL170" s="693"/>
      <c r="AM170" s="38"/>
      <c r="AN170" s="52"/>
      <c r="AO170" s="51"/>
      <c r="AP170" s="52"/>
      <c r="AQ170" s="41"/>
      <c r="AR170" s="38"/>
      <c r="AS170" s="446"/>
      <c r="AT170" s="39"/>
      <c r="AU170" s="446"/>
      <c r="AV170" s="35"/>
      <c r="AW170" s="50"/>
      <c r="AX170" s="35"/>
      <c r="AY170" s="54"/>
      <c r="AZ170" s="55"/>
      <c r="BA170" s="31">
        <v>1</v>
      </c>
      <c r="BB170" s="33">
        <v>4.1666666666666664E-2</v>
      </c>
      <c r="BC170" s="34"/>
      <c r="BD170" s="35"/>
      <c r="BE170" s="33"/>
      <c r="BF170" s="43"/>
    </row>
    <row r="171" spans="1:58" ht="21" customHeight="1">
      <c r="A171" s="28" t="s">
        <v>685</v>
      </c>
      <c r="B171" s="29">
        <v>43719</v>
      </c>
      <c r="C171" s="30">
        <f t="shared" si="5"/>
        <v>4</v>
      </c>
      <c r="D171" s="71" t="str">
        <f t="shared" si="4"/>
        <v/>
      </c>
      <c r="E171" s="31"/>
      <c r="F171" s="37"/>
      <c r="G171" s="32"/>
      <c r="H171" s="45"/>
      <c r="I171" s="31"/>
      <c r="J171" s="45"/>
      <c r="K171" s="32">
        <v>1</v>
      </c>
      <c r="L171" s="33">
        <v>4.1666666666666664E-2</v>
      </c>
      <c r="M171" s="34"/>
      <c r="N171" s="35"/>
      <c r="O171" s="33"/>
      <c r="P171" s="36"/>
      <c r="Q171" s="46"/>
      <c r="R171" s="396"/>
      <c r="S171" s="392"/>
      <c r="T171" s="392"/>
      <c r="U171" s="231"/>
      <c r="V171" s="71"/>
      <c r="W171" s="71"/>
      <c r="X171" s="232"/>
      <c r="Y171" s="32"/>
      <c r="Z171" s="52"/>
      <c r="AA171" s="37"/>
      <c r="AB171" s="35"/>
      <c r="AC171" s="446"/>
      <c r="AD171" s="33"/>
      <c r="AE171" s="444"/>
      <c r="AF171" s="304"/>
      <c r="AG171" s="32"/>
      <c r="AH171" s="50"/>
      <c r="AI171" s="35"/>
      <c r="AJ171" s="54"/>
      <c r="AK171" s="50"/>
      <c r="AL171" s="693"/>
      <c r="AM171" s="38"/>
      <c r="AN171" s="446"/>
      <c r="AO171" s="40"/>
      <c r="AP171" s="446"/>
      <c r="AQ171" s="41"/>
      <c r="AR171" s="38"/>
      <c r="AS171" s="446"/>
      <c r="AT171" s="39"/>
      <c r="AU171" s="446"/>
      <c r="AV171" s="35"/>
      <c r="AW171" s="38"/>
      <c r="AX171" s="35"/>
      <c r="AY171" s="54"/>
      <c r="AZ171" s="55"/>
      <c r="BA171" s="31">
        <v>1</v>
      </c>
      <c r="BB171" s="33">
        <v>4.1666666666666664E-2</v>
      </c>
      <c r="BC171" s="34"/>
      <c r="BD171" s="35"/>
      <c r="BE171" s="33"/>
      <c r="BF171" s="43"/>
    </row>
    <row r="172" spans="1:58" ht="21" customHeight="1">
      <c r="A172" s="28" t="s">
        <v>685</v>
      </c>
      <c r="B172" s="29">
        <v>43720</v>
      </c>
      <c r="C172" s="30">
        <f t="shared" si="5"/>
        <v>5</v>
      </c>
      <c r="D172" s="71" t="str">
        <f t="shared" si="4"/>
        <v/>
      </c>
      <c r="E172" s="31"/>
      <c r="F172" s="37"/>
      <c r="G172" s="32"/>
      <c r="H172" s="45"/>
      <c r="I172" s="31"/>
      <c r="J172" s="45"/>
      <c r="K172" s="32">
        <v>1</v>
      </c>
      <c r="L172" s="33">
        <v>4.1666666666666664E-2</v>
      </c>
      <c r="M172" s="34"/>
      <c r="N172" s="35"/>
      <c r="O172" s="33"/>
      <c r="P172" s="36"/>
      <c r="Q172" s="46"/>
      <c r="R172" s="396"/>
      <c r="S172" s="392"/>
      <c r="T172" s="392"/>
      <c r="U172" s="231"/>
      <c r="V172" s="71"/>
      <c r="W172" s="71"/>
      <c r="X172" s="232"/>
      <c r="Y172" s="32"/>
      <c r="Z172" s="446"/>
      <c r="AA172" s="37"/>
      <c r="AB172" s="35"/>
      <c r="AC172" s="446"/>
      <c r="AD172" s="33"/>
      <c r="AE172" s="444"/>
      <c r="AF172" s="304"/>
      <c r="AG172" s="32"/>
      <c r="AH172" s="38"/>
      <c r="AI172" s="35"/>
      <c r="AJ172" s="54"/>
      <c r="AK172" s="50"/>
      <c r="AL172" s="693"/>
      <c r="AM172" s="50"/>
      <c r="AN172" s="446"/>
      <c r="AO172" s="40"/>
      <c r="AP172" s="446"/>
      <c r="AQ172" s="41"/>
      <c r="AR172" s="38"/>
      <c r="AS172" s="52"/>
      <c r="AT172" s="54"/>
      <c r="AU172" s="52"/>
      <c r="AV172" s="35"/>
      <c r="AW172" s="50"/>
      <c r="AX172" s="35"/>
      <c r="AY172" s="39"/>
      <c r="AZ172" s="42"/>
      <c r="BA172" s="31">
        <v>1</v>
      </c>
      <c r="BB172" s="33">
        <v>4.1666666666666664E-2</v>
      </c>
      <c r="BC172" s="34"/>
      <c r="BD172" s="35"/>
      <c r="BE172" s="33"/>
      <c r="BF172" s="43"/>
    </row>
    <row r="173" spans="1:58" ht="21" customHeight="1">
      <c r="A173" s="28" t="s">
        <v>685</v>
      </c>
      <c r="B173" s="29">
        <v>43721</v>
      </c>
      <c r="C173" s="30">
        <f t="shared" si="5"/>
        <v>6</v>
      </c>
      <c r="D173" s="71" t="str">
        <f t="shared" si="4"/>
        <v/>
      </c>
      <c r="E173" s="31"/>
      <c r="F173" s="37"/>
      <c r="G173" s="32"/>
      <c r="H173" s="45"/>
      <c r="I173" s="31"/>
      <c r="J173" s="45"/>
      <c r="K173" s="32">
        <v>1</v>
      </c>
      <c r="L173" s="33">
        <v>4.1666666666666664E-2</v>
      </c>
      <c r="M173" s="34"/>
      <c r="N173" s="35"/>
      <c r="O173" s="33"/>
      <c r="P173" s="36"/>
      <c r="Q173" s="46"/>
      <c r="R173" s="396"/>
      <c r="S173" s="392"/>
      <c r="T173" s="392"/>
      <c r="U173" s="231"/>
      <c r="V173" s="71"/>
      <c r="W173" s="71"/>
      <c r="X173" s="232"/>
      <c r="Y173" s="32"/>
      <c r="Z173" s="446"/>
      <c r="AA173" s="37"/>
      <c r="AB173" s="35"/>
      <c r="AC173" s="446"/>
      <c r="AD173" s="33"/>
      <c r="AE173" s="444"/>
      <c r="AF173" s="304"/>
      <c r="AG173" s="32"/>
      <c r="AH173" s="50"/>
      <c r="AI173" s="35"/>
      <c r="AJ173" s="39"/>
      <c r="AK173" s="38"/>
      <c r="AL173" s="693"/>
      <c r="AM173" s="38"/>
      <c r="AN173" s="52"/>
      <c r="AO173" s="51"/>
      <c r="AP173" s="52"/>
      <c r="AQ173" s="41"/>
      <c r="AR173" s="38"/>
      <c r="AS173" s="446"/>
      <c r="AT173" s="39"/>
      <c r="AU173" s="446"/>
      <c r="AV173" s="35"/>
      <c r="AW173" s="50"/>
      <c r="AX173" s="35"/>
      <c r="AY173" s="39"/>
      <c r="AZ173" s="42"/>
      <c r="BA173" s="31">
        <v>1</v>
      </c>
      <c r="BB173" s="33">
        <v>4.1666666666666664E-2</v>
      </c>
      <c r="BC173" s="34"/>
      <c r="BD173" s="35"/>
      <c r="BE173" s="33"/>
      <c r="BF173" s="43"/>
    </row>
    <row r="174" spans="1:58" ht="21" customHeight="1">
      <c r="A174" s="28" t="s">
        <v>685</v>
      </c>
      <c r="B174" s="29">
        <v>43722</v>
      </c>
      <c r="C174" s="30">
        <f t="shared" si="5"/>
        <v>7</v>
      </c>
      <c r="D174" s="71">
        <f t="shared" si="4"/>
        <v>1</v>
      </c>
      <c r="E174" s="31"/>
      <c r="F174" s="37"/>
      <c r="G174" s="32"/>
      <c r="H174" s="45"/>
      <c r="I174" s="31"/>
      <c r="J174" s="45"/>
      <c r="K174" s="32"/>
      <c r="L174" s="33"/>
      <c r="M174" s="34"/>
      <c r="N174" s="35"/>
      <c r="O174" s="33"/>
      <c r="P174" s="36"/>
      <c r="Q174" s="46"/>
      <c r="R174" s="396"/>
      <c r="S174" s="392"/>
      <c r="T174" s="392"/>
      <c r="U174" s="231"/>
      <c r="V174" s="71"/>
      <c r="W174" s="71"/>
      <c r="X174" s="232"/>
      <c r="Y174" s="32"/>
      <c r="Z174" s="446"/>
      <c r="AA174" s="37"/>
      <c r="AB174" s="35"/>
      <c r="AC174" s="446"/>
      <c r="AD174" s="33"/>
      <c r="AE174" s="444"/>
      <c r="AF174" s="304"/>
      <c r="AG174" s="32"/>
      <c r="AH174" s="38"/>
      <c r="AI174" s="35"/>
      <c r="AJ174" s="39"/>
      <c r="AK174" s="38"/>
      <c r="AL174" s="693"/>
      <c r="AM174" s="38"/>
      <c r="AN174" s="52"/>
      <c r="AO174" s="51"/>
      <c r="AP174" s="52"/>
      <c r="AQ174" s="41"/>
      <c r="AR174" s="50"/>
      <c r="AS174" s="446"/>
      <c r="AT174" s="39"/>
      <c r="AU174" s="446"/>
      <c r="AV174" s="35"/>
      <c r="AW174" s="50"/>
      <c r="AX174" s="35"/>
      <c r="AY174" s="39"/>
      <c r="AZ174" s="42"/>
      <c r="BA174" s="31"/>
      <c r="BB174" s="33"/>
      <c r="BC174" s="34"/>
      <c r="BD174" s="35"/>
      <c r="BE174" s="33"/>
      <c r="BF174" s="43"/>
    </row>
    <row r="175" spans="1:58" ht="21" customHeight="1">
      <c r="A175" s="28" t="s">
        <v>685</v>
      </c>
      <c r="B175" s="29">
        <v>43723</v>
      </c>
      <c r="C175" s="30">
        <f t="shared" si="5"/>
        <v>1</v>
      </c>
      <c r="D175" s="71">
        <f t="shared" si="4"/>
        <v>1</v>
      </c>
      <c r="E175" s="31"/>
      <c r="F175" s="37"/>
      <c r="G175" s="32"/>
      <c r="H175" s="45"/>
      <c r="I175" s="31"/>
      <c r="J175" s="45"/>
      <c r="K175" s="32"/>
      <c r="L175" s="33"/>
      <c r="M175" s="34"/>
      <c r="N175" s="35">
        <v>1</v>
      </c>
      <c r="O175" s="33">
        <v>4.1666666666666664E-2</v>
      </c>
      <c r="P175" s="36"/>
      <c r="Q175" s="46"/>
      <c r="R175" s="396"/>
      <c r="S175" s="392"/>
      <c r="T175" s="392"/>
      <c r="U175" s="231"/>
      <c r="V175" s="71"/>
      <c r="W175" s="71"/>
      <c r="X175" s="232"/>
      <c r="Y175" s="32"/>
      <c r="Z175" s="446"/>
      <c r="AA175" s="37"/>
      <c r="AB175" s="35"/>
      <c r="AC175" s="446"/>
      <c r="AD175" s="33"/>
      <c r="AE175" s="444"/>
      <c r="AF175" s="304"/>
      <c r="AG175" s="32"/>
      <c r="AH175" s="38"/>
      <c r="AI175" s="35"/>
      <c r="AJ175" s="39"/>
      <c r="AK175" s="38"/>
      <c r="AL175" s="693"/>
      <c r="AM175" s="38"/>
      <c r="AN175" s="52"/>
      <c r="AO175" s="51"/>
      <c r="AP175" s="52"/>
      <c r="AQ175" s="41"/>
      <c r="AR175" s="38"/>
      <c r="AS175" s="446"/>
      <c r="AT175" s="39"/>
      <c r="AU175" s="446"/>
      <c r="AV175" s="35"/>
      <c r="AW175" s="50"/>
      <c r="AX175" s="35"/>
      <c r="AY175" s="54"/>
      <c r="AZ175" s="55"/>
      <c r="BA175" s="31"/>
      <c r="BB175" s="33"/>
      <c r="BC175" s="34"/>
      <c r="BD175" s="35">
        <v>1</v>
      </c>
      <c r="BE175" s="33">
        <v>4.1666666666666664E-2</v>
      </c>
      <c r="BF175" s="43"/>
    </row>
    <row r="176" spans="1:58" ht="21" customHeight="1">
      <c r="A176" s="28" t="s">
        <v>685</v>
      </c>
      <c r="B176" s="29">
        <v>43724</v>
      </c>
      <c r="C176" s="30">
        <f t="shared" si="5"/>
        <v>2</v>
      </c>
      <c r="D176" s="71">
        <f t="shared" si="4"/>
        <v>1</v>
      </c>
      <c r="E176" s="31"/>
      <c r="F176" s="37"/>
      <c r="G176" s="32"/>
      <c r="H176" s="45"/>
      <c r="I176" s="31"/>
      <c r="J176" s="45"/>
      <c r="K176" s="32"/>
      <c r="L176" s="33"/>
      <c r="M176" s="34"/>
      <c r="N176" s="35">
        <v>1</v>
      </c>
      <c r="O176" s="33">
        <v>6.25E-2</v>
      </c>
      <c r="P176" s="36"/>
      <c r="Q176" s="46"/>
      <c r="R176" s="396"/>
      <c r="S176" s="392"/>
      <c r="T176" s="392"/>
      <c r="U176" s="231"/>
      <c r="V176" s="71"/>
      <c r="W176" s="71"/>
      <c r="X176" s="232"/>
      <c r="Y176" s="32"/>
      <c r="Z176" s="446"/>
      <c r="AA176" s="37"/>
      <c r="AB176" s="35"/>
      <c r="AC176" s="446"/>
      <c r="AD176" s="33"/>
      <c r="AE176" s="444"/>
      <c r="AF176" s="304">
        <v>0.66666666666666663</v>
      </c>
      <c r="AG176" s="32"/>
      <c r="AH176" s="38"/>
      <c r="AI176" s="35"/>
      <c r="AJ176" s="39"/>
      <c r="AK176" s="38"/>
      <c r="AL176" s="693"/>
      <c r="AM176" s="38"/>
      <c r="AN176" s="446">
        <v>1</v>
      </c>
      <c r="AO176" s="51">
        <v>0.10416666666666667</v>
      </c>
      <c r="AP176" s="52">
        <v>0.10416666666666667</v>
      </c>
      <c r="AQ176" s="41"/>
      <c r="AR176" s="38"/>
      <c r="AS176" s="446"/>
      <c r="AT176" s="39"/>
      <c r="AU176" s="446"/>
      <c r="AV176" s="35"/>
      <c r="AW176" s="38"/>
      <c r="AX176" s="35"/>
      <c r="AY176" s="54"/>
      <c r="AZ176" s="55"/>
      <c r="BA176" s="31"/>
      <c r="BB176" s="33"/>
      <c r="BC176" s="34"/>
      <c r="BD176" s="35">
        <v>1</v>
      </c>
      <c r="BE176" s="33">
        <v>6.25E-2</v>
      </c>
      <c r="BF176" s="43"/>
    </row>
    <row r="177" spans="1:58" ht="21" customHeight="1">
      <c r="A177" s="28" t="s">
        <v>685</v>
      </c>
      <c r="B177" s="29">
        <v>43725</v>
      </c>
      <c r="C177" s="30">
        <f t="shared" si="5"/>
        <v>3</v>
      </c>
      <c r="D177" s="71" t="str">
        <f t="shared" si="4"/>
        <v/>
      </c>
      <c r="E177" s="31"/>
      <c r="F177" s="37"/>
      <c r="G177" s="32"/>
      <c r="H177" s="45"/>
      <c r="I177" s="31"/>
      <c r="J177" s="45"/>
      <c r="K177" s="32">
        <v>1</v>
      </c>
      <c r="L177" s="33">
        <v>4.1666666666666664E-2</v>
      </c>
      <c r="M177" s="34"/>
      <c r="N177" s="35"/>
      <c r="O177" s="33"/>
      <c r="P177" s="36"/>
      <c r="Q177" s="46"/>
      <c r="R177" s="396"/>
      <c r="S177" s="392"/>
      <c r="T177" s="392"/>
      <c r="U177" s="231"/>
      <c r="V177" s="71"/>
      <c r="W177" s="71"/>
      <c r="X177" s="232"/>
      <c r="Y177" s="32"/>
      <c r="Z177" s="446"/>
      <c r="AA177" s="37"/>
      <c r="AB177" s="35"/>
      <c r="AC177" s="446"/>
      <c r="AD177" s="33"/>
      <c r="AE177" s="444"/>
      <c r="AF177" s="304"/>
      <c r="AG177" s="32"/>
      <c r="AH177" s="38"/>
      <c r="AI177" s="35"/>
      <c r="AJ177" s="39"/>
      <c r="AK177" s="38"/>
      <c r="AL177" s="693"/>
      <c r="AM177" s="38"/>
      <c r="AN177" s="446"/>
      <c r="AO177" s="40"/>
      <c r="AP177" s="446"/>
      <c r="AQ177" s="41"/>
      <c r="AR177" s="38"/>
      <c r="AS177" s="446"/>
      <c r="AT177" s="39"/>
      <c r="AU177" s="446"/>
      <c r="AV177" s="35"/>
      <c r="AW177" s="38"/>
      <c r="AX177" s="35"/>
      <c r="AY177" s="54"/>
      <c r="AZ177" s="55"/>
      <c r="BA177" s="31">
        <v>1</v>
      </c>
      <c r="BB177" s="33">
        <v>4.1666666666666664E-2</v>
      </c>
      <c r="BC177" s="34"/>
      <c r="BD177" s="35"/>
      <c r="BE177" s="33"/>
      <c r="BF177" s="43"/>
    </row>
    <row r="178" spans="1:58" ht="21" customHeight="1">
      <c r="A178" s="28" t="s">
        <v>685</v>
      </c>
      <c r="B178" s="29">
        <v>43726</v>
      </c>
      <c r="C178" s="30">
        <f t="shared" si="5"/>
        <v>4</v>
      </c>
      <c r="D178" s="71" t="str">
        <f t="shared" si="4"/>
        <v/>
      </c>
      <c r="E178" s="31"/>
      <c r="F178" s="37"/>
      <c r="G178" s="32"/>
      <c r="H178" s="45"/>
      <c r="I178" s="31"/>
      <c r="J178" s="45"/>
      <c r="K178" s="32">
        <v>1</v>
      </c>
      <c r="L178" s="33">
        <v>4.1666666666666664E-2</v>
      </c>
      <c r="M178" s="34"/>
      <c r="N178" s="35"/>
      <c r="O178" s="33"/>
      <c r="P178" s="36"/>
      <c r="Q178" s="46"/>
      <c r="R178" s="396"/>
      <c r="S178" s="392"/>
      <c r="T178" s="392"/>
      <c r="U178" s="231"/>
      <c r="V178" s="71"/>
      <c r="W178" s="71"/>
      <c r="X178" s="232"/>
      <c r="Y178" s="32"/>
      <c r="Z178" s="446"/>
      <c r="AA178" s="37"/>
      <c r="AB178" s="35"/>
      <c r="AC178" s="446"/>
      <c r="AD178" s="33"/>
      <c r="AE178" s="444"/>
      <c r="AF178" s="304"/>
      <c r="AG178" s="32"/>
      <c r="AH178" s="38"/>
      <c r="AI178" s="35"/>
      <c r="AJ178" s="39"/>
      <c r="AK178" s="38"/>
      <c r="AL178" s="693"/>
      <c r="AM178" s="38"/>
      <c r="AN178" s="52"/>
      <c r="AO178" s="51"/>
      <c r="AP178" s="52"/>
      <c r="AQ178" s="41"/>
      <c r="AR178" s="38"/>
      <c r="AS178" s="446"/>
      <c r="AT178" s="39"/>
      <c r="AU178" s="446"/>
      <c r="AV178" s="35"/>
      <c r="AW178" s="50"/>
      <c r="AX178" s="35"/>
      <c r="AY178" s="54"/>
      <c r="AZ178" s="55"/>
      <c r="BA178" s="31">
        <v>1</v>
      </c>
      <c r="BB178" s="33">
        <v>4.1666666666666664E-2</v>
      </c>
      <c r="BC178" s="34"/>
      <c r="BD178" s="35"/>
      <c r="BE178" s="33"/>
      <c r="BF178" s="43"/>
    </row>
    <row r="179" spans="1:58" ht="21" customHeight="1">
      <c r="A179" s="28" t="s">
        <v>685</v>
      </c>
      <c r="B179" s="29">
        <v>43727</v>
      </c>
      <c r="C179" s="30">
        <f t="shared" si="5"/>
        <v>5</v>
      </c>
      <c r="D179" s="71" t="str">
        <f t="shared" si="4"/>
        <v/>
      </c>
      <c r="E179" s="31"/>
      <c r="F179" s="37"/>
      <c r="G179" s="32"/>
      <c r="H179" s="45"/>
      <c r="I179" s="31"/>
      <c r="J179" s="45"/>
      <c r="K179" s="32">
        <v>1</v>
      </c>
      <c r="L179" s="33"/>
      <c r="M179" s="34"/>
      <c r="N179" s="35"/>
      <c r="O179" s="33"/>
      <c r="P179" s="36"/>
      <c r="Q179" s="46"/>
      <c r="R179" s="396"/>
      <c r="S179" s="392"/>
      <c r="T179" s="392"/>
      <c r="U179" s="231"/>
      <c r="V179" s="71"/>
      <c r="W179" s="71"/>
      <c r="X179" s="232"/>
      <c r="Y179" s="32"/>
      <c r="Z179" s="446"/>
      <c r="AA179" s="37"/>
      <c r="AB179" s="35"/>
      <c r="AC179" s="446"/>
      <c r="AD179" s="33"/>
      <c r="AE179" s="444"/>
      <c r="AF179" s="304"/>
      <c r="AG179" s="32"/>
      <c r="AH179" s="38"/>
      <c r="AI179" s="35"/>
      <c r="AJ179" s="39"/>
      <c r="AK179" s="38"/>
      <c r="AL179" s="693"/>
      <c r="AM179" s="38"/>
      <c r="AN179" s="446"/>
      <c r="AO179" s="40"/>
      <c r="AP179" s="446"/>
      <c r="AQ179" s="41"/>
      <c r="AR179" s="38"/>
      <c r="AS179" s="446"/>
      <c r="AT179" s="39"/>
      <c r="AU179" s="446"/>
      <c r="AV179" s="35"/>
      <c r="AW179" s="38"/>
      <c r="AX179" s="35"/>
      <c r="AY179" s="54"/>
      <c r="AZ179" s="55"/>
      <c r="BA179" s="31">
        <v>1</v>
      </c>
      <c r="BB179" s="33"/>
      <c r="BC179" s="34"/>
      <c r="BD179" s="35"/>
      <c r="BE179" s="33"/>
      <c r="BF179" s="43"/>
    </row>
    <row r="180" spans="1:58" ht="21" customHeight="1">
      <c r="A180" s="28" t="s">
        <v>685</v>
      </c>
      <c r="B180" s="29">
        <v>43728</v>
      </c>
      <c r="C180" s="30">
        <f t="shared" si="5"/>
        <v>6</v>
      </c>
      <c r="D180" s="71" t="str">
        <f t="shared" si="4"/>
        <v/>
      </c>
      <c r="E180" s="31"/>
      <c r="F180" s="37"/>
      <c r="G180" s="32"/>
      <c r="H180" s="45"/>
      <c r="I180" s="31"/>
      <c r="J180" s="45"/>
      <c r="K180" s="32">
        <v>1</v>
      </c>
      <c r="L180" s="33"/>
      <c r="M180" s="34"/>
      <c r="N180" s="35"/>
      <c r="O180" s="33"/>
      <c r="P180" s="36"/>
      <c r="Q180" s="46"/>
      <c r="R180" s="396"/>
      <c r="S180" s="392"/>
      <c r="T180" s="392"/>
      <c r="U180" s="231"/>
      <c r="V180" s="71"/>
      <c r="W180" s="71"/>
      <c r="X180" s="232"/>
      <c r="Y180" s="32"/>
      <c r="Z180" s="446"/>
      <c r="AA180" s="37"/>
      <c r="AB180" s="35"/>
      <c r="AC180" s="446"/>
      <c r="AD180" s="33"/>
      <c r="AE180" s="445"/>
      <c r="AF180" s="304"/>
      <c r="AG180" s="32"/>
      <c r="AH180" s="38"/>
      <c r="AI180" s="35"/>
      <c r="AJ180" s="39"/>
      <c r="AK180" s="38"/>
      <c r="AL180" s="693"/>
      <c r="AM180" s="38"/>
      <c r="AN180" s="446"/>
      <c r="AO180" s="40"/>
      <c r="AP180" s="446"/>
      <c r="AQ180" s="41"/>
      <c r="AR180" s="38"/>
      <c r="AS180" s="446"/>
      <c r="AT180" s="39"/>
      <c r="AU180" s="446"/>
      <c r="AV180" s="35"/>
      <c r="AW180" s="38"/>
      <c r="AX180" s="35"/>
      <c r="AY180" s="54"/>
      <c r="AZ180" s="55"/>
      <c r="BA180" s="31">
        <v>1</v>
      </c>
      <c r="BB180" s="33"/>
      <c r="BC180" s="34"/>
      <c r="BD180" s="35"/>
      <c r="BE180" s="33"/>
      <c r="BF180" s="43"/>
    </row>
    <row r="181" spans="1:58" ht="21" customHeight="1">
      <c r="A181" s="28" t="s">
        <v>685</v>
      </c>
      <c r="B181" s="29">
        <v>43729</v>
      </c>
      <c r="C181" s="30">
        <f t="shared" si="5"/>
        <v>7</v>
      </c>
      <c r="D181" s="71">
        <f t="shared" si="4"/>
        <v>1</v>
      </c>
      <c r="E181" s="31"/>
      <c r="F181" s="37"/>
      <c r="G181" s="32"/>
      <c r="H181" s="45"/>
      <c r="I181" s="31"/>
      <c r="J181" s="45"/>
      <c r="K181" s="32"/>
      <c r="L181" s="33"/>
      <c r="M181" s="34"/>
      <c r="N181" s="35"/>
      <c r="O181" s="33"/>
      <c r="P181" s="36"/>
      <c r="Q181" s="46"/>
      <c r="R181" s="396"/>
      <c r="S181" s="392"/>
      <c r="T181" s="392"/>
      <c r="U181" s="231"/>
      <c r="V181" s="71"/>
      <c r="W181" s="71"/>
      <c r="X181" s="232"/>
      <c r="Y181" s="32"/>
      <c r="Z181" s="446"/>
      <c r="AA181" s="37"/>
      <c r="AB181" s="35"/>
      <c r="AC181" s="446"/>
      <c r="AD181" s="33"/>
      <c r="AE181" s="444"/>
      <c r="AF181" s="304"/>
      <c r="AG181" s="32"/>
      <c r="AH181" s="37"/>
      <c r="AI181" s="35"/>
      <c r="AJ181" s="47"/>
      <c r="AK181" s="37"/>
      <c r="AL181" s="693"/>
      <c r="AM181" s="37"/>
      <c r="AN181" s="447"/>
      <c r="AO181" s="48"/>
      <c r="AP181" s="447"/>
      <c r="AQ181" s="49"/>
      <c r="AR181" s="37"/>
      <c r="AS181" s="447"/>
      <c r="AT181" s="47"/>
      <c r="AU181" s="447"/>
      <c r="AV181" s="35"/>
      <c r="AW181" s="37"/>
      <c r="AX181" s="35"/>
      <c r="AY181" s="47"/>
      <c r="AZ181" s="33"/>
      <c r="BA181" s="31"/>
      <c r="BB181" s="33"/>
      <c r="BC181" s="34"/>
      <c r="BD181" s="35"/>
      <c r="BE181" s="33"/>
      <c r="BF181" s="43"/>
    </row>
    <row r="182" spans="1:58" ht="21" customHeight="1">
      <c r="A182" s="28" t="s">
        <v>685</v>
      </c>
      <c r="B182" s="29">
        <v>43730</v>
      </c>
      <c r="C182" s="30">
        <f t="shared" si="5"/>
        <v>1</v>
      </c>
      <c r="D182" s="71">
        <f t="shared" si="4"/>
        <v>1</v>
      </c>
      <c r="E182" s="31"/>
      <c r="F182" s="37"/>
      <c r="G182" s="32"/>
      <c r="H182" s="45"/>
      <c r="I182" s="31"/>
      <c r="J182" s="45"/>
      <c r="K182" s="32"/>
      <c r="L182" s="33"/>
      <c r="M182" s="34"/>
      <c r="N182" s="35"/>
      <c r="O182" s="33"/>
      <c r="P182" s="36"/>
      <c r="Q182" s="46"/>
      <c r="R182" s="396"/>
      <c r="S182" s="392"/>
      <c r="T182" s="392"/>
      <c r="U182" s="231"/>
      <c r="V182" s="71"/>
      <c r="W182" s="71"/>
      <c r="X182" s="232"/>
      <c r="Y182" s="32"/>
      <c r="Z182" s="446"/>
      <c r="AA182" s="37"/>
      <c r="AB182" s="35"/>
      <c r="AC182" s="446"/>
      <c r="AD182" s="33"/>
      <c r="AE182" s="444"/>
      <c r="AF182" s="304"/>
      <c r="AG182" s="32"/>
      <c r="AH182" s="37"/>
      <c r="AI182" s="35"/>
      <c r="AJ182" s="47"/>
      <c r="AK182" s="37"/>
      <c r="AL182" s="693"/>
      <c r="AM182" s="37"/>
      <c r="AN182" s="447"/>
      <c r="AO182" s="48"/>
      <c r="AP182" s="447"/>
      <c r="AQ182" s="49"/>
      <c r="AR182" s="37"/>
      <c r="AS182" s="447"/>
      <c r="AT182" s="47"/>
      <c r="AU182" s="447"/>
      <c r="AV182" s="35"/>
      <c r="AW182" s="37"/>
      <c r="AX182" s="35"/>
      <c r="AY182" s="47"/>
      <c r="AZ182" s="33"/>
      <c r="BA182" s="31"/>
      <c r="BB182" s="33"/>
      <c r="BC182" s="34"/>
      <c r="BD182" s="35"/>
      <c r="BE182" s="33"/>
      <c r="BF182" s="43"/>
    </row>
    <row r="183" spans="1:58" ht="21" customHeight="1">
      <c r="A183" s="28" t="s">
        <v>685</v>
      </c>
      <c r="B183" s="29">
        <v>43731</v>
      </c>
      <c r="C183" s="30">
        <f t="shared" si="5"/>
        <v>2</v>
      </c>
      <c r="D183" s="71">
        <f t="shared" si="4"/>
        <v>1</v>
      </c>
      <c r="E183" s="31"/>
      <c r="F183" s="37"/>
      <c r="G183" s="32"/>
      <c r="H183" s="45"/>
      <c r="I183" s="31"/>
      <c r="J183" s="45"/>
      <c r="K183" s="32"/>
      <c r="L183" s="33"/>
      <c r="M183" s="34"/>
      <c r="N183" s="35"/>
      <c r="O183" s="33"/>
      <c r="P183" s="36"/>
      <c r="Q183" s="46"/>
      <c r="R183" s="396"/>
      <c r="S183" s="392"/>
      <c r="T183" s="478"/>
      <c r="U183" s="231"/>
      <c r="V183" s="71"/>
      <c r="W183" s="71"/>
      <c r="X183" s="232"/>
      <c r="Y183" s="32"/>
      <c r="Z183" s="446"/>
      <c r="AA183" s="37"/>
      <c r="AB183" s="35"/>
      <c r="AC183" s="446"/>
      <c r="AD183" s="33"/>
      <c r="AE183" s="444"/>
      <c r="AF183" s="304"/>
      <c r="AG183" s="32"/>
      <c r="AH183" s="37"/>
      <c r="AI183" s="35"/>
      <c r="AJ183" s="47"/>
      <c r="AK183" s="37"/>
      <c r="AL183" s="693"/>
      <c r="AM183" s="37"/>
      <c r="AN183" s="447"/>
      <c r="AO183" s="48"/>
      <c r="AP183" s="447"/>
      <c r="AQ183" s="49"/>
      <c r="AR183" s="37"/>
      <c r="AS183" s="447"/>
      <c r="AT183" s="47"/>
      <c r="AU183" s="447"/>
      <c r="AV183" s="35"/>
      <c r="AW183" s="37"/>
      <c r="AX183" s="35"/>
      <c r="AY183" s="47"/>
      <c r="AZ183" s="33"/>
      <c r="BA183" s="31"/>
      <c r="BB183" s="33"/>
      <c r="BC183" s="34"/>
      <c r="BD183" s="35"/>
      <c r="BE183" s="33"/>
      <c r="BF183" s="43"/>
    </row>
    <row r="184" spans="1:58" ht="21" customHeight="1">
      <c r="A184" s="28" t="s">
        <v>685</v>
      </c>
      <c r="B184" s="29">
        <v>43732</v>
      </c>
      <c r="C184" s="30">
        <f t="shared" si="5"/>
        <v>3</v>
      </c>
      <c r="D184" s="71" t="str">
        <f t="shared" si="4"/>
        <v/>
      </c>
      <c r="E184" s="31"/>
      <c r="F184" s="37"/>
      <c r="G184" s="32"/>
      <c r="H184" s="45"/>
      <c r="I184" s="31"/>
      <c r="J184" s="45"/>
      <c r="K184" s="32">
        <v>1</v>
      </c>
      <c r="L184" s="33"/>
      <c r="M184" s="34"/>
      <c r="N184" s="35"/>
      <c r="O184" s="33"/>
      <c r="P184" s="36"/>
      <c r="Q184" s="46"/>
      <c r="R184" s="396"/>
      <c r="S184" s="392"/>
      <c r="T184" s="392"/>
      <c r="U184" s="231"/>
      <c r="V184" s="71"/>
      <c r="W184" s="71"/>
      <c r="X184" s="232"/>
      <c r="Y184" s="32"/>
      <c r="Z184" s="446"/>
      <c r="AA184" s="37"/>
      <c r="AB184" s="35"/>
      <c r="AC184" s="446"/>
      <c r="AD184" s="33"/>
      <c r="AE184" s="444"/>
      <c r="AF184" s="304"/>
      <c r="AG184" s="32"/>
      <c r="AH184" s="37"/>
      <c r="AI184" s="35"/>
      <c r="AJ184" s="47"/>
      <c r="AK184" s="37"/>
      <c r="AL184" s="693"/>
      <c r="AM184" s="37"/>
      <c r="AN184" s="447"/>
      <c r="AO184" s="48"/>
      <c r="AP184" s="447"/>
      <c r="AQ184" s="49"/>
      <c r="AR184" s="37"/>
      <c r="AS184" s="447"/>
      <c r="AT184" s="47"/>
      <c r="AU184" s="447"/>
      <c r="AV184" s="35"/>
      <c r="AW184" s="37"/>
      <c r="AX184" s="35"/>
      <c r="AY184" s="47"/>
      <c r="AZ184" s="33"/>
      <c r="BA184" s="31">
        <v>1</v>
      </c>
      <c r="BB184" s="33"/>
      <c r="BC184" s="34"/>
      <c r="BD184" s="35"/>
      <c r="BE184" s="33"/>
      <c r="BF184" s="43"/>
    </row>
    <row r="185" spans="1:58" ht="21" customHeight="1">
      <c r="A185" s="28" t="s">
        <v>685</v>
      </c>
      <c r="B185" s="29">
        <v>43733</v>
      </c>
      <c r="C185" s="30">
        <f t="shared" si="5"/>
        <v>4</v>
      </c>
      <c r="D185" s="71" t="str">
        <f t="shared" si="4"/>
        <v/>
      </c>
      <c r="E185" s="31"/>
      <c r="F185" s="37"/>
      <c r="G185" s="32"/>
      <c r="H185" s="45"/>
      <c r="I185" s="31"/>
      <c r="J185" s="45"/>
      <c r="K185" s="32"/>
      <c r="L185" s="33"/>
      <c r="M185" s="34"/>
      <c r="N185" s="35"/>
      <c r="O185" s="33"/>
      <c r="P185" s="36"/>
      <c r="Q185" s="46"/>
      <c r="R185" s="396"/>
      <c r="S185" s="392"/>
      <c r="T185" s="392"/>
      <c r="U185" s="231"/>
      <c r="V185" s="71"/>
      <c r="W185" s="71"/>
      <c r="X185" s="232"/>
      <c r="Y185" s="32">
        <v>1</v>
      </c>
      <c r="Z185" s="446"/>
      <c r="AA185" s="37"/>
      <c r="AB185" s="35"/>
      <c r="AC185" s="446"/>
      <c r="AD185" s="33"/>
      <c r="AE185" s="444"/>
      <c r="AF185" s="304"/>
      <c r="AG185" s="32"/>
      <c r="AH185" s="61"/>
      <c r="AI185" s="35"/>
      <c r="AJ185" s="39"/>
      <c r="AK185" s="38"/>
      <c r="AL185" s="693"/>
      <c r="AM185" s="38"/>
      <c r="AN185" s="446"/>
      <c r="AO185" s="40"/>
      <c r="AP185" s="446"/>
      <c r="AQ185" s="62"/>
      <c r="AR185" s="61"/>
      <c r="AS185" s="446"/>
      <c r="AT185" s="54"/>
      <c r="AU185" s="52"/>
      <c r="AV185" s="35"/>
      <c r="AW185" s="38"/>
      <c r="AX185" s="35"/>
      <c r="AY185" s="39"/>
      <c r="AZ185" s="42"/>
      <c r="BA185" s="31"/>
      <c r="BB185" s="33"/>
      <c r="BC185" s="34"/>
      <c r="BD185" s="35"/>
      <c r="BE185" s="33"/>
      <c r="BF185" s="43"/>
    </row>
    <row r="186" spans="1:58" ht="21" customHeight="1">
      <c r="A186" s="28" t="s">
        <v>685</v>
      </c>
      <c r="B186" s="29">
        <v>43734</v>
      </c>
      <c r="C186" s="30">
        <f t="shared" si="5"/>
        <v>5</v>
      </c>
      <c r="D186" s="71" t="str">
        <f t="shared" si="4"/>
        <v/>
      </c>
      <c r="E186" s="31"/>
      <c r="F186" s="37"/>
      <c r="G186" s="32"/>
      <c r="H186" s="45"/>
      <c r="I186" s="31"/>
      <c r="J186" s="45"/>
      <c r="K186" s="32">
        <v>1</v>
      </c>
      <c r="L186" s="33"/>
      <c r="M186" s="34"/>
      <c r="N186" s="35"/>
      <c r="O186" s="33"/>
      <c r="P186" s="36"/>
      <c r="Q186" s="46"/>
      <c r="R186" s="396"/>
      <c r="S186" s="392"/>
      <c r="T186" s="392"/>
      <c r="U186" s="231"/>
      <c r="V186" s="71"/>
      <c r="W186" s="71"/>
      <c r="X186" s="232"/>
      <c r="Y186" s="32"/>
      <c r="Z186" s="446"/>
      <c r="AA186" s="37"/>
      <c r="AB186" s="35"/>
      <c r="AC186" s="446"/>
      <c r="AD186" s="33"/>
      <c r="AE186" s="444"/>
      <c r="AF186" s="304"/>
      <c r="AG186" s="32"/>
      <c r="AH186" s="38"/>
      <c r="AI186" s="35"/>
      <c r="AJ186" s="39"/>
      <c r="AK186" s="38"/>
      <c r="AL186" s="693"/>
      <c r="AM186" s="38"/>
      <c r="AN186" s="446"/>
      <c r="AO186" s="40"/>
      <c r="AP186" s="446"/>
      <c r="AQ186" s="41"/>
      <c r="AR186" s="38"/>
      <c r="AS186" s="446"/>
      <c r="AT186" s="39"/>
      <c r="AU186" s="446"/>
      <c r="AV186" s="35"/>
      <c r="AW186" s="50"/>
      <c r="AX186" s="35"/>
      <c r="AY186" s="39"/>
      <c r="AZ186" s="42"/>
      <c r="BA186" s="31">
        <v>1</v>
      </c>
      <c r="BB186" s="33"/>
      <c r="BC186" s="34"/>
      <c r="BD186" s="35"/>
      <c r="BE186" s="33"/>
      <c r="BF186" s="43"/>
    </row>
    <row r="187" spans="1:58" ht="21" customHeight="1">
      <c r="A187" s="28" t="s">
        <v>685</v>
      </c>
      <c r="B187" s="29">
        <v>43735</v>
      </c>
      <c r="C187" s="30">
        <f t="shared" si="5"/>
        <v>6</v>
      </c>
      <c r="D187" s="71" t="str">
        <f t="shared" si="4"/>
        <v/>
      </c>
      <c r="E187" s="31"/>
      <c r="F187" s="37"/>
      <c r="G187" s="32"/>
      <c r="H187" s="45"/>
      <c r="I187" s="31"/>
      <c r="J187" s="45"/>
      <c r="K187" s="32">
        <v>1</v>
      </c>
      <c r="L187" s="33"/>
      <c r="M187" s="34"/>
      <c r="N187" s="35"/>
      <c r="O187" s="33"/>
      <c r="P187" s="36"/>
      <c r="Q187" s="46"/>
      <c r="R187" s="396"/>
      <c r="S187" s="392"/>
      <c r="T187" s="392"/>
      <c r="U187" s="231"/>
      <c r="V187" s="71"/>
      <c r="W187" s="71"/>
      <c r="X187" s="232"/>
      <c r="Y187" s="32"/>
      <c r="Z187" s="446"/>
      <c r="AA187" s="37"/>
      <c r="AB187" s="35"/>
      <c r="AC187" s="446"/>
      <c r="AD187" s="33"/>
      <c r="AE187" s="444"/>
      <c r="AF187" s="304"/>
      <c r="AG187" s="32"/>
      <c r="AH187" s="38"/>
      <c r="AI187" s="35"/>
      <c r="AJ187" s="39"/>
      <c r="AK187" s="38"/>
      <c r="AL187" s="693"/>
      <c r="AM187" s="38"/>
      <c r="AN187" s="446"/>
      <c r="AO187" s="40"/>
      <c r="AP187" s="446"/>
      <c r="AQ187" s="41"/>
      <c r="AR187" s="38"/>
      <c r="AS187" s="446"/>
      <c r="AT187" s="39"/>
      <c r="AU187" s="446"/>
      <c r="AV187" s="35"/>
      <c r="AW187" s="38"/>
      <c r="AX187" s="35"/>
      <c r="AY187" s="39"/>
      <c r="AZ187" s="42"/>
      <c r="BA187" s="31">
        <v>1</v>
      </c>
      <c r="BB187" s="33"/>
      <c r="BC187" s="34"/>
      <c r="BD187" s="35"/>
      <c r="BE187" s="33"/>
      <c r="BF187" s="43"/>
    </row>
    <row r="188" spans="1:58" ht="21" customHeight="1">
      <c r="A188" s="28" t="s">
        <v>685</v>
      </c>
      <c r="B188" s="29">
        <v>43736</v>
      </c>
      <c r="C188" s="30">
        <f t="shared" si="5"/>
        <v>7</v>
      </c>
      <c r="D188" s="71">
        <f t="shared" si="4"/>
        <v>1</v>
      </c>
      <c r="E188" s="31"/>
      <c r="F188" s="37"/>
      <c r="G188" s="32"/>
      <c r="H188" s="45"/>
      <c r="I188" s="31"/>
      <c r="J188" s="45"/>
      <c r="K188" s="32"/>
      <c r="L188" s="33"/>
      <c r="M188" s="34"/>
      <c r="N188" s="35"/>
      <c r="O188" s="33"/>
      <c r="P188" s="36"/>
      <c r="Q188" s="46"/>
      <c r="R188" s="396"/>
      <c r="S188" s="392"/>
      <c r="T188" s="392"/>
      <c r="U188" s="231"/>
      <c r="V188" s="71"/>
      <c r="W188" s="71"/>
      <c r="X188" s="232"/>
      <c r="Y188" s="32"/>
      <c r="Z188" s="446"/>
      <c r="AA188" s="37"/>
      <c r="AB188" s="35">
        <v>1</v>
      </c>
      <c r="AC188" s="52">
        <v>4.1666666666666664E-2</v>
      </c>
      <c r="AD188" s="33"/>
      <c r="AE188" s="444"/>
      <c r="AF188" s="304"/>
      <c r="AG188" s="32"/>
      <c r="AH188" s="38"/>
      <c r="AI188" s="35"/>
      <c r="AJ188" s="39"/>
      <c r="AK188" s="38"/>
      <c r="AL188" s="693"/>
      <c r="AM188" s="38"/>
      <c r="AN188" s="446"/>
      <c r="AO188" s="40"/>
      <c r="AP188" s="446"/>
      <c r="AQ188" s="41"/>
      <c r="AR188" s="38"/>
      <c r="AS188" s="446"/>
      <c r="AT188" s="39"/>
      <c r="AU188" s="446"/>
      <c r="AV188" s="35"/>
      <c r="AW188" s="38"/>
      <c r="AX188" s="35"/>
      <c r="AY188" s="39"/>
      <c r="AZ188" s="42"/>
      <c r="BA188" s="31"/>
      <c r="BB188" s="33"/>
      <c r="BC188" s="34"/>
      <c r="BD188" s="35"/>
      <c r="BE188" s="33"/>
      <c r="BF188" s="43"/>
    </row>
    <row r="189" spans="1:58" ht="21" customHeight="1">
      <c r="A189" s="28" t="s">
        <v>685</v>
      </c>
      <c r="B189" s="29">
        <v>43737</v>
      </c>
      <c r="C189" s="30">
        <f t="shared" si="5"/>
        <v>1</v>
      </c>
      <c r="D189" s="71">
        <f t="shared" si="4"/>
        <v>1</v>
      </c>
      <c r="E189" s="31"/>
      <c r="F189" s="37"/>
      <c r="G189" s="32"/>
      <c r="H189" s="45"/>
      <c r="I189" s="31"/>
      <c r="J189" s="45"/>
      <c r="K189" s="32"/>
      <c r="L189" s="33"/>
      <c r="M189" s="34"/>
      <c r="N189" s="35"/>
      <c r="O189" s="33"/>
      <c r="P189" s="36"/>
      <c r="Q189" s="46"/>
      <c r="R189" s="396"/>
      <c r="S189" s="392"/>
      <c r="T189" s="392"/>
      <c r="U189" s="231"/>
      <c r="V189" s="71"/>
      <c r="W189" s="71"/>
      <c r="X189" s="232"/>
      <c r="Y189" s="32"/>
      <c r="Z189" s="446"/>
      <c r="AA189" s="37"/>
      <c r="AB189" s="35"/>
      <c r="AC189" s="446"/>
      <c r="AD189" s="33"/>
      <c r="AE189" s="444"/>
      <c r="AF189" s="304"/>
      <c r="AG189" s="32"/>
      <c r="AH189" s="38"/>
      <c r="AI189" s="35"/>
      <c r="AJ189" s="39"/>
      <c r="AK189" s="38"/>
      <c r="AL189" s="693"/>
      <c r="AM189" s="38"/>
      <c r="AN189" s="446"/>
      <c r="AO189" s="40"/>
      <c r="AP189" s="446"/>
      <c r="AQ189" s="41"/>
      <c r="AR189" s="38"/>
      <c r="AS189" s="446"/>
      <c r="AT189" s="39"/>
      <c r="AU189" s="446"/>
      <c r="AV189" s="35"/>
      <c r="AW189" s="38"/>
      <c r="AX189" s="35"/>
      <c r="AY189" s="39"/>
      <c r="AZ189" s="42"/>
      <c r="BA189" s="31"/>
      <c r="BB189" s="33"/>
      <c r="BC189" s="34"/>
      <c r="BD189" s="35"/>
      <c r="BE189" s="33"/>
      <c r="BF189" s="43"/>
    </row>
    <row r="190" spans="1:58" ht="21" customHeight="1">
      <c r="A190" s="28" t="s">
        <v>685</v>
      </c>
      <c r="B190" s="29">
        <v>43738</v>
      </c>
      <c r="C190" s="30">
        <f t="shared" si="5"/>
        <v>2</v>
      </c>
      <c r="D190" s="71" t="str">
        <f t="shared" si="4"/>
        <v/>
      </c>
      <c r="E190" s="31">
        <v>1</v>
      </c>
      <c r="F190" s="37">
        <v>4.1666666666666664E-2</v>
      </c>
      <c r="G190" s="32"/>
      <c r="H190" s="45"/>
      <c r="I190" s="31"/>
      <c r="J190" s="45"/>
      <c r="K190" s="32"/>
      <c r="L190" s="33"/>
      <c r="M190" s="34"/>
      <c r="N190" s="35"/>
      <c r="O190" s="33"/>
      <c r="P190" s="36"/>
      <c r="Q190" s="46"/>
      <c r="R190" s="396"/>
      <c r="S190" s="392"/>
      <c r="T190" s="392"/>
      <c r="U190" s="231"/>
      <c r="V190" s="424"/>
      <c r="W190" s="71"/>
      <c r="X190" s="232"/>
      <c r="Y190" s="32"/>
      <c r="Z190" s="446"/>
      <c r="AA190" s="37"/>
      <c r="AB190" s="35"/>
      <c r="AC190" s="446"/>
      <c r="AD190" s="33"/>
      <c r="AE190" s="444"/>
      <c r="AF190" s="304"/>
      <c r="AG190" s="32"/>
      <c r="AH190" s="38"/>
      <c r="AI190" s="35"/>
      <c r="AJ190" s="39"/>
      <c r="AK190" s="38"/>
      <c r="AL190" s="693"/>
      <c r="AM190" s="38"/>
      <c r="AN190" s="446"/>
      <c r="AO190" s="40"/>
      <c r="AP190" s="446"/>
      <c r="AQ190" s="41"/>
      <c r="AR190" s="38"/>
      <c r="AS190" s="446"/>
      <c r="AT190" s="39"/>
      <c r="AU190" s="446"/>
      <c r="AV190" s="35"/>
      <c r="AW190" s="38"/>
      <c r="AX190" s="35"/>
      <c r="AY190" s="39"/>
      <c r="AZ190" s="42"/>
      <c r="BA190" s="31"/>
      <c r="BB190" s="33"/>
      <c r="BC190" s="34"/>
      <c r="BD190" s="35"/>
      <c r="BE190" s="33"/>
      <c r="BF190" s="43"/>
    </row>
    <row r="191" spans="1:58" ht="21" customHeight="1">
      <c r="A191" s="28" t="s">
        <v>685</v>
      </c>
      <c r="B191" s="29">
        <v>43739</v>
      </c>
      <c r="C191" s="30">
        <f t="shared" si="5"/>
        <v>3</v>
      </c>
      <c r="D191" s="71" t="str">
        <f t="shared" si="4"/>
        <v/>
      </c>
      <c r="E191" s="31"/>
      <c r="F191" s="37"/>
      <c r="G191" s="32"/>
      <c r="H191" s="45"/>
      <c r="I191" s="31">
        <v>1</v>
      </c>
      <c r="J191" s="45"/>
      <c r="K191" s="32"/>
      <c r="L191" s="33"/>
      <c r="M191" s="34"/>
      <c r="N191" s="35"/>
      <c r="O191" s="33"/>
      <c r="P191" s="36"/>
      <c r="Q191" s="46"/>
      <c r="R191" s="396"/>
      <c r="S191" s="392"/>
      <c r="T191" s="392"/>
      <c r="U191" s="231"/>
      <c r="V191" s="71"/>
      <c r="W191" s="71"/>
      <c r="X191" s="232"/>
      <c r="Y191" s="32"/>
      <c r="Z191" s="446"/>
      <c r="AA191" s="37"/>
      <c r="AB191" s="35"/>
      <c r="AC191" s="446"/>
      <c r="AD191" s="33"/>
      <c r="AE191" s="444"/>
      <c r="AF191" s="304"/>
      <c r="AG191" s="32"/>
      <c r="AH191" s="38"/>
      <c r="AI191" s="35"/>
      <c r="AJ191" s="39"/>
      <c r="AK191" s="38"/>
      <c r="AL191" s="693"/>
      <c r="AM191" s="38"/>
      <c r="AN191" s="446"/>
      <c r="AO191" s="40"/>
      <c r="AP191" s="446"/>
      <c r="AQ191" s="41"/>
      <c r="AR191" s="38"/>
      <c r="AS191" s="446"/>
      <c r="AT191" s="39"/>
      <c r="AU191" s="446"/>
      <c r="AV191" s="35"/>
      <c r="AW191" s="38"/>
      <c r="AX191" s="35"/>
      <c r="AY191" s="39"/>
      <c r="AZ191" s="42"/>
      <c r="BA191" s="31"/>
      <c r="BB191" s="33"/>
      <c r="BC191" s="34"/>
      <c r="BD191" s="35"/>
      <c r="BE191" s="33"/>
      <c r="BF191" s="43"/>
    </row>
    <row r="192" spans="1:58" ht="21" customHeight="1">
      <c r="A192" s="28" t="s">
        <v>685</v>
      </c>
      <c r="B192" s="29">
        <v>43740</v>
      </c>
      <c r="C192" s="30">
        <f t="shared" si="5"/>
        <v>4</v>
      </c>
      <c r="D192" s="71" t="str">
        <f t="shared" si="4"/>
        <v/>
      </c>
      <c r="E192" s="31"/>
      <c r="F192" s="37"/>
      <c r="G192" s="32"/>
      <c r="H192" s="45"/>
      <c r="I192" s="31">
        <v>1</v>
      </c>
      <c r="J192" s="45"/>
      <c r="K192" s="32"/>
      <c r="L192" s="33"/>
      <c r="M192" s="34"/>
      <c r="N192" s="35"/>
      <c r="O192" s="33"/>
      <c r="P192" s="36"/>
      <c r="Q192" s="46"/>
      <c r="R192" s="396"/>
      <c r="S192" s="392"/>
      <c r="T192" s="392"/>
      <c r="U192" s="231"/>
      <c r="V192" s="71"/>
      <c r="W192" s="71"/>
      <c r="X192" s="232"/>
      <c r="Y192" s="32"/>
      <c r="Z192" s="446"/>
      <c r="AA192" s="37"/>
      <c r="AB192" s="35"/>
      <c r="AC192" s="446"/>
      <c r="AD192" s="33"/>
      <c r="AE192" s="444"/>
      <c r="AF192" s="304"/>
      <c r="AG192" s="32"/>
      <c r="AH192" s="50"/>
      <c r="AI192" s="35"/>
      <c r="AJ192" s="39"/>
      <c r="AK192" s="38"/>
      <c r="AL192" s="693"/>
      <c r="AM192" s="38"/>
      <c r="AN192" s="446"/>
      <c r="AO192" s="40"/>
      <c r="AP192" s="446"/>
      <c r="AQ192" s="41"/>
      <c r="AR192" s="38"/>
      <c r="AS192" s="446"/>
      <c r="AT192" s="39"/>
      <c r="AU192" s="446"/>
      <c r="AV192" s="35"/>
      <c r="AW192" s="38"/>
      <c r="AX192" s="35"/>
      <c r="AY192" s="39"/>
      <c r="AZ192" s="42"/>
      <c r="BA192" s="31"/>
      <c r="BB192" s="33"/>
      <c r="BC192" s="34"/>
      <c r="BD192" s="35"/>
      <c r="BE192" s="33"/>
      <c r="BF192" s="43"/>
    </row>
    <row r="193" spans="1:58" ht="21" customHeight="1">
      <c r="A193" s="28" t="s">
        <v>685</v>
      </c>
      <c r="B193" s="29">
        <v>43741</v>
      </c>
      <c r="C193" s="30">
        <f t="shared" si="5"/>
        <v>5</v>
      </c>
      <c r="D193" s="71" t="str">
        <f t="shared" si="4"/>
        <v/>
      </c>
      <c r="E193" s="31"/>
      <c r="F193" s="37"/>
      <c r="G193" s="32"/>
      <c r="H193" s="45"/>
      <c r="I193" s="31">
        <v>1</v>
      </c>
      <c r="J193" s="45"/>
      <c r="K193" s="32"/>
      <c r="L193" s="33"/>
      <c r="M193" s="34"/>
      <c r="N193" s="35"/>
      <c r="O193" s="33"/>
      <c r="P193" s="36"/>
      <c r="Q193" s="46"/>
      <c r="R193" s="396"/>
      <c r="S193" s="392"/>
      <c r="T193" s="392"/>
      <c r="U193" s="231"/>
      <c r="V193" s="71"/>
      <c r="W193" s="71"/>
      <c r="X193" s="232"/>
      <c r="Y193" s="32"/>
      <c r="Z193" s="446"/>
      <c r="AA193" s="37"/>
      <c r="AB193" s="35"/>
      <c r="AC193" s="446"/>
      <c r="AD193" s="33"/>
      <c r="AE193" s="444"/>
      <c r="AF193" s="304"/>
      <c r="AG193" s="32"/>
      <c r="AH193" s="50"/>
      <c r="AI193" s="35"/>
      <c r="AJ193" s="39"/>
      <c r="AK193" s="38"/>
      <c r="AL193" s="693"/>
      <c r="AM193" s="38"/>
      <c r="AN193" s="446"/>
      <c r="AO193" s="40"/>
      <c r="AP193" s="446"/>
      <c r="AQ193" s="41"/>
      <c r="AR193" s="38"/>
      <c r="AS193" s="446"/>
      <c r="AT193" s="39"/>
      <c r="AU193" s="446"/>
      <c r="AV193" s="35"/>
      <c r="AW193" s="38"/>
      <c r="AX193" s="35"/>
      <c r="AY193" s="39"/>
      <c r="AZ193" s="42"/>
      <c r="BA193" s="31"/>
      <c r="BB193" s="33"/>
      <c r="BC193" s="34"/>
      <c r="BD193" s="35"/>
      <c r="BE193" s="33"/>
      <c r="BF193" s="43"/>
    </row>
    <row r="194" spans="1:58" ht="21" customHeight="1">
      <c r="A194" s="28" t="s">
        <v>685</v>
      </c>
      <c r="B194" s="29">
        <v>43742</v>
      </c>
      <c r="C194" s="30">
        <f t="shared" si="5"/>
        <v>6</v>
      </c>
      <c r="D194" s="71" t="str">
        <f t="shared" si="4"/>
        <v/>
      </c>
      <c r="E194" s="31"/>
      <c r="F194" s="37"/>
      <c r="G194" s="32"/>
      <c r="H194" s="45"/>
      <c r="I194" s="31">
        <v>1</v>
      </c>
      <c r="J194" s="45"/>
      <c r="K194" s="32"/>
      <c r="L194" s="33"/>
      <c r="M194" s="34"/>
      <c r="N194" s="35"/>
      <c r="O194" s="33"/>
      <c r="P194" s="36"/>
      <c r="Q194" s="46"/>
      <c r="R194" s="396"/>
      <c r="S194" s="392"/>
      <c r="T194" s="392"/>
      <c r="U194" s="231"/>
      <c r="V194" s="71"/>
      <c r="W194" s="71"/>
      <c r="X194" s="232"/>
      <c r="Y194" s="32"/>
      <c r="Z194" s="446"/>
      <c r="AA194" s="37"/>
      <c r="AB194" s="35"/>
      <c r="AC194" s="446"/>
      <c r="AD194" s="33"/>
      <c r="AE194" s="444"/>
      <c r="AF194" s="304"/>
      <c r="AG194" s="32"/>
      <c r="AH194" s="38"/>
      <c r="AI194" s="35"/>
      <c r="AJ194" s="39"/>
      <c r="AK194" s="38"/>
      <c r="AL194" s="693"/>
      <c r="AM194" s="38"/>
      <c r="AN194" s="446"/>
      <c r="AO194" s="40"/>
      <c r="AP194" s="446"/>
      <c r="AQ194" s="41"/>
      <c r="AR194" s="50"/>
      <c r="AS194" s="446"/>
      <c r="AT194" s="39"/>
      <c r="AU194" s="446"/>
      <c r="AV194" s="35"/>
      <c r="AW194" s="38"/>
      <c r="AX194" s="35"/>
      <c r="AY194" s="39"/>
      <c r="AZ194" s="42"/>
      <c r="BA194" s="31"/>
      <c r="BB194" s="33"/>
      <c r="BC194" s="34"/>
      <c r="BD194" s="35"/>
      <c r="BE194" s="33"/>
      <c r="BF194" s="43"/>
    </row>
    <row r="195" spans="1:58" ht="21" customHeight="1">
      <c r="A195" s="28" t="s">
        <v>685</v>
      </c>
      <c r="B195" s="29">
        <v>43743</v>
      </c>
      <c r="C195" s="30">
        <f t="shared" si="5"/>
        <v>7</v>
      </c>
      <c r="D195" s="71">
        <f t="shared" si="4"/>
        <v>1</v>
      </c>
      <c r="E195" s="31"/>
      <c r="F195" s="37"/>
      <c r="G195" s="32"/>
      <c r="H195" s="45"/>
      <c r="I195" s="31"/>
      <c r="J195" s="45"/>
      <c r="K195" s="32"/>
      <c r="L195" s="33"/>
      <c r="M195" s="34"/>
      <c r="N195" s="35"/>
      <c r="O195" s="33"/>
      <c r="P195" s="36"/>
      <c r="Q195" s="46"/>
      <c r="R195" s="396"/>
      <c r="S195" s="392"/>
      <c r="T195" s="392"/>
      <c r="U195" s="231"/>
      <c r="V195" s="71"/>
      <c r="W195" s="71"/>
      <c r="X195" s="405"/>
      <c r="Y195" s="32"/>
      <c r="Z195" s="446"/>
      <c r="AA195" s="37"/>
      <c r="AB195" s="35"/>
      <c r="AC195" s="446"/>
      <c r="AD195" s="33"/>
      <c r="AE195" s="444"/>
      <c r="AF195" s="304"/>
      <c r="AG195" s="32"/>
      <c r="AH195" s="38"/>
      <c r="AI195" s="35"/>
      <c r="AJ195" s="39"/>
      <c r="AK195" s="38"/>
      <c r="AL195" s="693"/>
      <c r="AM195" s="38"/>
      <c r="AN195" s="446"/>
      <c r="AO195" s="40"/>
      <c r="AP195" s="446"/>
      <c r="AQ195" s="41"/>
      <c r="AR195" s="38"/>
      <c r="AS195" s="446"/>
      <c r="AT195" s="39"/>
      <c r="AU195" s="446"/>
      <c r="AV195" s="35"/>
      <c r="AW195" s="38"/>
      <c r="AX195" s="35"/>
      <c r="AY195" s="39"/>
      <c r="AZ195" s="42"/>
      <c r="BA195" s="31"/>
      <c r="BB195" s="33"/>
      <c r="BC195" s="34"/>
      <c r="BD195" s="35"/>
      <c r="BE195" s="33"/>
      <c r="BF195" s="43"/>
    </row>
    <row r="196" spans="1:58" ht="21" customHeight="1">
      <c r="A196" s="28" t="s">
        <v>685</v>
      </c>
      <c r="B196" s="29">
        <v>43744</v>
      </c>
      <c r="C196" s="30">
        <f t="shared" si="5"/>
        <v>1</v>
      </c>
      <c r="D196" s="71">
        <f t="shared" si="4"/>
        <v>1</v>
      </c>
      <c r="E196" s="31"/>
      <c r="F196" s="37"/>
      <c r="G196" s="32"/>
      <c r="H196" s="45"/>
      <c r="I196" s="31"/>
      <c r="J196" s="45"/>
      <c r="K196" s="32"/>
      <c r="L196" s="33"/>
      <c r="M196" s="34"/>
      <c r="N196" s="35"/>
      <c r="O196" s="33"/>
      <c r="P196" s="36"/>
      <c r="Q196" s="46"/>
      <c r="R196" s="396"/>
      <c r="S196" s="392"/>
      <c r="T196" s="392"/>
      <c r="U196" s="231"/>
      <c r="V196" s="71"/>
      <c r="W196" s="71"/>
      <c r="X196" s="232"/>
      <c r="Y196" s="32"/>
      <c r="Z196" s="446"/>
      <c r="AA196" s="37"/>
      <c r="AB196" s="35"/>
      <c r="AC196" s="446"/>
      <c r="AD196" s="33"/>
      <c r="AE196" s="444"/>
      <c r="AF196" s="304"/>
      <c r="AG196" s="32"/>
      <c r="AH196" s="37"/>
      <c r="AI196" s="35"/>
      <c r="AJ196" s="47"/>
      <c r="AK196" s="37"/>
      <c r="AL196" s="693"/>
      <c r="AM196" s="37"/>
      <c r="AN196" s="447"/>
      <c r="AO196" s="48"/>
      <c r="AP196" s="447"/>
      <c r="AQ196" s="49"/>
      <c r="AR196" s="37"/>
      <c r="AS196" s="447"/>
      <c r="AT196" s="47"/>
      <c r="AU196" s="447"/>
      <c r="AV196" s="35"/>
      <c r="AW196" s="37"/>
      <c r="AX196" s="35"/>
      <c r="AY196" s="47"/>
      <c r="AZ196" s="33"/>
      <c r="BA196" s="31"/>
      <c r="BB196" s="33"/>
      <c r="BC196" s="34"/>
      <c r="BD196" s="35"/>
      <c r="BE196" s="33"/>
      <c r="BF196" s="43"/>
    </row>
    <row r="197" spans="1:58" ht="21" customHeight="1">
      <c r="A197" s="28" t="s">
        <v>685</v>
      </c>
      <c r="B197" s="29">
        <v>43745</v>
      </c>
      <c r="C197" s="30">
        <f t="shared" si="5"/>
        <v>2</v>
      </c>
      <c r="D197" s="71" t="str">
        <f t="shared" si="4"/>
        <v/>
      </c>
      <c r="E197" s="31"/>
      <c r="F197" s="37"/>
      <c r="G197" s="32"/>
      <c r="H197" s="45"/>
      <c r="I197" s="31">
        <v>1</v>
      </c>
      <c r="J197" s="45"/>
      <c r="K197" s="32"/>
      <c r="L197" s="33"/>
      <c r="M197" s="34"/>
      <c r="N197" s="35"/>
      <c r="O197" s="33"/>
      <c r="P197" s="36"/>
      <c r="Q197" s="46"/>
      <c r="R197" s="425"/>
      <c r="S197" s="392"/>
      <c r="T197" s="392"/>
      <c r="U197" s="231"/>
      <c r="V197" s="71"/>
      <c r="W197" s="71"/>
      <c r="X197" s="232"/>
      <c r="Y197" s="32"/>
      <c r="Z197" s="446"/>
      <c r="AA197" s="37"/>
      <c r="AB197" s="35"/>
      <c r="AC197" s="446"/>
      <c r="AD197" s="33"/>
      <c r="AE197" s="444"/>
      <c r="AF197" s="304"/>
      <c r="AG197" s="32"/>
      <c r="AH197" s="38"/>
      <c r="AI197" s="35"/>
      <c r="AJ197" s="39"/>
      <c r="AK197" s="38"/>
      <c r="AL197" s="693"/>
      <c r="AM197" s="38"/>
      <c r="AN197" s="446"/>
      <c r="AO197" s="40"/>
      <c r="AP197" s="446"/>
      <c r="AQ197" s="41"/>
      <c r="AR197" s="38"/>
      <c r="AS197" s="446"/>
      <c r="AT197" s="39"/>
      <c r="AU197" s="446"/>
      <c r="AV197" s="35"/>
      <c r="AW197" s="38"/>
      <c r="AX197" s="35"/>
      <c r="AY197" s="39"/>
      <c r="AZ197" s="42"/>
      <c r="BA197" s="31"/>
      <c r="BB197" s="33"/>
      <c r="BC197" s="34"/>
      <c r="BD197" s="35"/>
      <c r="BE197" s="33"/>
      <c r="BF197" s="43"/>
    </row>
    <row r="198" spans="1:58" ht="21" customHeight="1">
      <c r="A198" s="28" t="s">
        <v>685</v>
      </c>
      <c r="B198" s="29">
        <v>43746</v>
      </c>
      <c r="C198" s="30">
        <f t="shared" si="5"/>
        <v>3</v>
      </c>
      <c r="D198" s="71" t="str">
        <f t="shared" si="4"/>
        <v/>
      </c>
      <c r="E198" s="31"/>
      <c r="F198" s="37"/>
      <c r="G198" s="32"/>
      <c r="H198" s="45"/>
      <c r="I198" s="31">
        <v>1</v>
      </c>
      <c r="J198" s="45"/>
      <c r="K198" s="32"/>
      <c r="L198" s="33"/>
      <c r="M198" s="34"/>
      <c r="N198" s="35"/>
      <c r="O198" s="33"/>
      <c r="P198" s="36"/>
      <c r="Q198" s="46"/>
      <c r="R198" s="396"/>
      <c r="S198" s="392"/>
      <c r="T198" s="392"/>
      <c r="U198" s="231"/>
      <c r="V198" s="71"/>
      <c r="W198" s="71"/>
      <c r="X198" s="232"/>
      <c r="Y198" s="32"/>
      <c r="Z198" s="446"/>
      <c r="AA198" s="37"/>
      <c r="AB198" s="35"/>
      <c r="AC198" s="446"/>
      <c r="AD198" s="33"/>
      <c r="AE198" s="445"/>
      <c r="AF198" s="304"/>
      <c r="AG198" s="32"/>
      <c r="AH198" s="50"/>
      <c r="AI198" s="35"/>
      <c r="AJ198" s="54"/>
      <c r="AK198" s="50"/>
      <c r="AL198" s="693"/>
      <c r="AM198" s="50"/>
      <c r="AN198" s="446"/>
      <c r="AO198" s="40"/>
      <c r="AP198" s="446"/>
      <c r="AQ198" s="41"/>
      <c r="AR198" s="38"/>
      <c r="AS198" s="52"/>
      <c r="AT198" s="54"/>
      <c r="AU198" s="52"/>
      <c r="AV198" s="35"/>
      <c r="AW198" s="38"/>
      <c r="AX198" s="35"/>
      <c r="AY198" s="39"/>
      <c r="AZ198" s="42"/>
      <c r="BA198" s="31"/>
      <c r="BB198" s="33"/>
      <c r="BC198" s="34"/>
      <c r="BD198" s="35"/>
      <c r="BE198" s="33"/>
      <c r="BF198" s="43"/>
    </row>
    <row r="199" spans="1:58" ht="21" customHeight="1">
      <c r="A199" s="28" t="s">
        <v>685</v>
      </c>
      <c r="B199" s="29">
        <v>43747</v>
      </c>
      <c r="C199" s="30">
        <f t="shared" si="5"/>
        <v>4</v>
      </c>
      <c r="D199" s="71" t="str">
        <f t="shared" si="4"/>
        <v/>
      </c>
      <c r="E199" s="31"/>
      <c r="F199" s="37"/>
      <c r="G199" s="32"/>
      <c r="H199" s="45"/>
      <c r="I199" s="31">
        <v>1</v>
      </c>
      <c r="J199" s="45"/>
      <c r="K199" s="32"/>
      <c r="L199" s="33"/>
      <c r="M199" s="34"/>
      <c r="N199" s="35"/>
      <c r="O199" s="33"/>
      <c r="P199" s="36"/>
      <c r="Q199" s="46"/>
      <c r="R199" s="396"/>
      <c r="S199" s="392"/>
      <c r="T199" s="392"/>
      <c r="U199" s="231"/>
      <c r="V199" s="71"/>
      <c r="W199" s="71"/>
      <c r="X199" s="232"/>
      <c r="Y199" s="32"/>
      <c r="Z199" s="446"/>
      <c r="AA199" s="37"/>
      <c r="AB199" s="35"/>
      <c r="AC199" s="446"/>
      <c r="AD199" s="33"/>
      <c r="AE199" s="445"/>
      <c r="AF199" s="304"/>
      <c r="AG199" s="32"/>
      <c r="AH199" s="38"/>
      <c r="AI199" s="35"/>
      <c r="AJ199" s="39"/>
      <c r="AK199" s="38"/>
      <c r="AL199" s="693"/>
      <c r="AM199" s="38"/>
      <c r="AN199" s="52"/>
      <c r="AO199" s="51"/>
      <c r="AP199" s="52"/>
      <c r="AQ199" s="41"/>
      <c r="AR199" s="38"/>
      <c r="AS199" s="446"/>
      <c r="AT199" s="54"/>
      <c r="AU199" s="52"/>
      <c r="AV199" s="35"/>
      <c r="AW199" s="50"/>
      <c r="AX199" s="35"/>
      <c r="AY199" s="39"/>
      <c r="AZ199" s="42"/>
      <c r="BA199" s="31"/>
      <c r="BB199" s="33"/>
      <c r="BC199" s="34"/>
      <c r="BD199" s="35"/>
      <c r="BE199" s="33"/>
      <c r="BF199" s="43"/>
    </row>
    <row r="200" spans="1:58" ht="21" customHeight="1">
      <c r="A200" s="28" t="s">
        <v>685</v>
      </c>
      <c r="B200" s="29">
        <v>43748</v>
      </c>
      <c r="C200" s="30">
        <f t="shared" si="5"/>
        <v>5</v>
      </c>
      <c r="D200" s="71" t="str">
        <f t="shared" ref="D200:D263" si="6">IF(OR(C200=1,C200=7),1,IF(ISNA(VLOOKUP($B200,BI$5:BI$34,1,FALSE)),"",1))</f>
        <v/>
      </c>
      <c r="E200" s="31"/>
      <c r="F200" s="37"/>
      <c r="G200" s="32"/>
      <c r="H200" s="45"/>
      <c r="I200" s="31">
        <v>1</v>
      </c>
      <c r="J200" s="45"/>
      <c r="K200" s="32"/>
      <c r="L200" s="33"/>
      <c r="M200" s="34"/>
      <c r="N200" s="35"/>
      <c r="O200" s="33"/>
      <c r="P200" s="36"/>
      <c r="Q200" s="46"/>
      <c r="R200" s="396"/>
      <c r="S200" s="392"/>
      <c r="T200" s="392"/>
      <c r="U200" s="231"/>
      <c r="V200" s="71"/>
      <c r="W200" s="71"/>
      <c r="X200" s="232"/>
      <c r="Y200" s="32"/>
      <c r="Z200" s="446"/>
      <c r="AA200" s="37"/>
      <c r="AB200" s="35"/>
      <c r="AC200" s="446"/>
      <c r="AD200" s="33"/>
      <c r="AE200" s="445"/>
      <c r="AF200" s="304"/>
      <c r="AG200" s="32"/>
      <c r="AH200" s="38"/>
      <c r="AI200" s="35"/>
      <c r="AJ200" s="39"/>
      <c r="AK200" s="38"/>
      <c r="AL200" s="693"/>
      <c r="AM200" s="50"/>
      <c r="AN200" s="52"/>
      <c r="AO200" s="51"/>
      <c r="AP200" s="52"/>
      <c r="AQ200" s="41"/>
      <c r="AR200" s="38"/>
      <c r="AS200" s="446"/>
      <c r="AT200" s="39"/>
      <c r="AU200" s="446"/>
      <c r="AV200" s="35"/>
      <c r="AW200" s="50"/>
      <c r="AX200" s="35"/>
      <c r="AY200" s="39"/>
      <c r="AZ200" s="42"/>
      <c r="BA200" s="31"/>
      <c r="BB200" s="33"/>
      <c r="BC200" s="34"/>
      <c r="BD200" s="35"/>
      <c r="BE200" s="33"/>
      <c r="BF200" s="43"/>
    </row>
    <row r="201" spans="1:58" ht="21" customHeight="1">
      <c r="A201" s="28" t="s">
        <v>685</v>
      </c>
      <c r="B201" s="29">
        <v>43749</v>
      </c>
      <c r="C201" s="30">
        <f t="shared" si="5"/>
        <v>6</v>
      </c>
      <c r="D201" s="71" t="str">
        <f t="shared" si="6"/>
        <v/>
      </c>
      <c r="E201" s="31"/>
      <c r="F201" s="37"/>
      <c r="G201" s="32"/>
      <c r="H201" s="45"/>
      <c r="I201" s="31">
        <v>1</v>
      </c>
      <c r="J201" s="45"/>
      <c r="K201" s="32"/>
      <c r="L201" s="33"/>
      <c r="M201" s="34"/>
      <c r="N201" s="35"/>
      <c r="O201" s="33"/>
      <c r="P201" s="36"/>
      <c r="Q201" s="46"/>
      <c r="R201" s="396"/>
      <c r="S201" s="392"/>
      <c r="T201" s="392"/>
      <c r="U201" s="231"/>
      <c r="V201" s="71"/>
      <c r="W201" s="71"/>
      <c r="X201" s="232"/>
      <c r="Y201" s="32"/>
      <c r="Z201" s="446"/>
      <c r="AA201" s="37"/>
      <c r="AB201" s="35"/>
      <c r="AC201" s="446"/>
      <c r="AD201" s="33"/>
      <c r="AE201" s="445"/>
      <c r="AF201" s="304"/>
      <c r="AG201" s="32"/>
      <c r="AH201" s="38"/>
      <c r="AI201" s="35"/>
      <c r="AJ201" s="39"/>
      <c r="AK201" s="38"/>
      <c r="AL201" s="693"/>
      <c r="AM201" s="38"/>
      <c r="AN201" s="446"/>
      <c r="AO201" s="40"/>
      <c r="AP201" s="446"/>
      <c r="AQ201" s="41"/>
      <c r="AR201" s="38"/>
      <c r="AS201" s="446"/>
      <c r="AT201" s="39"/>
      <c r="AU201" s="446"/>
      <c r="AV201" s="35"/>
      <c r="AW201" s="38"/>
      <c r="AX201" s="35"/>
      <c r="AY201" s="54"/>
      <c r="AZ201" s="55"/>
      <c r="BA201" s="31"/>
      <c r="BB201" s="33"/>
      <c r="BC201" s="34"/>
      <c r="BD201" s="35"/>
      <c r="BE201" s="33"/>
      <c r="BF201" s="43"/>
    </row>
    <row r="202" spans="1:58" ht="21" customHeight="1">
      <c r="A202" s="28" t="s">
        <v>685</v>
      </c>
      <c r="B202" s="29">
        <v>43750</v>
      </c>
      <c r="C202" s="30">
        <f t="shared" ref="C202:C265" si="7">WEEKDAY(B202)</f>
        <v>7</v>
      </c>
      <c r="D202" s="71">
        <f t="shared" si="6"/>
        <v>1</v>
      </c>
      <c r="E202" s="31"/>
      <c r="F202" s="37"/>
      <c r="G202" s="32"/>
      <c r="H202" s="45"/>
      <c r="I202" s="31"/>
      <c r="J202" s="45"/>
      <c r="K202" s="32"/>
      <c r="L202" s="33"/>
      <c r="M202" s="34"/>
      <c r="N202" s="35"/>
      <c r="O202" s="33"/>
      <c r="P202" s="36"/>
      <c r="Q202" s="46"/>
      <c r="R202" s="396"/>
      <c r="S202" s="392"/>
      <c r="T202" s="392"/>
      <c r="U202" s="231"/>
      <c r="V202" s="71"/>
      <c r="W202" s="71"/>
      <c r="X202" s="232"/>
      <c r="Y202" s="32"/>
      <c r="Z202" s="446"/>
      <c r="AA202" s="37"/>
      <c r="AB202" s="35"/>
      <c r="AC202" s="446"/>
      <c r="AD202" s="33"/>
      <c r="AE202" s="445"/>
      <c r="AF202" s="304"/>
      <c r="AG202" s="32"/>
      <c r="AH202" s="50"/>
      <c r="AI202" s="35"/>
      <c r="AJ202" s="39"/>
      <c r="AK202" s="38"/>
      <c r="AL202" s="693"/>
      <c r="AM202" s="38"/>
      <c r="AN202" s="446"/>
      <c r="AO202" s="40"/>
      <c r="AP202" s="446"/>
      <c r="AQ202" s="41"/>
      <c r="AR202" s="38"/>
      <c r="AS202" s="446"/>
      <c r="AT202" s="39"/>
      <c r="AU202" s="446"/>
      <c r="AV202" s="35"/>
      <c r="AW202" s="38"/>
      <c r="AX202" s="35"/>
      <c r="AY202" s="39"/>
      <c r="AZ202" s="42"/>
      <c r="BA202" s="31"/>
      <c r="BB202" s="33"/>
      <c r="BC202" s="34"/>
      <c r="BD202" s="35"/>
      <c r="BE202" s="33"/>
      <c r="BF202" s="43"/>
    </row>
    <row r="203" spans="1:58" ht="21" customHeight="1">
      <c r="A203" s="28" t="s">
        <v>685</v>
      </c>
      <c r="B203" s="29">
        <v>43751</v>
      </c>
      <c r="C203" s="30">
        <f t="shared" si="7"/>
        <v>1</v>
      </c>
      <c r="D203" s="71">
        <f t="shared" si="6"/>
        <v>1</v>
      </c>
      <c r="E203" s="31"/>
      <c r="F203" s="37"/>
      <c r="G203" s="32"/>
      <c r="H203" s="45"/>
      <c r="I203" s="31"/>
      <c r="J203" s="45"/>
      <c r="K203" s="32"/>
      <c r="L203" s="33"/>
      <c r="M203" s="34"/>
      <c r="N203" s="35"/>
      <c r="O203" s="33"/>
      <c r="P203" s="36"/>
      <c r="Q203" s="46"/>
      <c r="R203" s="396"/>
      <c r="S203" s="392"/>
      <c r="T203" s="392"/>
      <c r="U203" s="231"/>
      <c r="V203" s="71"/>
      <c r="W203" s="71"/>
      <c r="X203" s="232"/>
      <c r="Y203" s="32"/>
      <c r="Z203" s="446"/>
      <c r="AA203" s="37"/>
      <c r="AB203" s="35"/>
      <c r="AC203" s="446"/>
      <c r="AD203" s="33"/>
      <c r="AE203" s="444"/>
      <c r="AF203" s="304"/>
      <c r="AG203" s="32"/>
      <c r="AH203" s="38"/>
      <c r="AI203" s="35"/>
      <c r="AJ203" s="39"/>
      <c r="AK203" s="38"/>
      <c r="AL203" s="693"/>
      <c r="AM203" s="50"/>
      <c r="AN203" s="446"/>
      <c r="AO203" s="40"/>
      <c r="AP203" s="446"/>
      <c r="AQ203" s="41"/>
      <c r="AR203" s="38"/>
      <c r="AS203" s="446"/>
      <c r="AT203" s="39"/>
      <c r="AU203" s="446"/>
      <c r="AV203" s="35"/>
      <c r="AW203" s="38"/>
      <c r="AX203" s="35"/>
      <c r="AY203" s="39"/>
      <c r="AZ203" s="42"/>
      <c r="BA203" s="31"/>
      <c r="BB203" s="33"/>
      <c r="BC203" s="34"/>
      <c r="BD203" s="35"/>
      <c r="BE203" s="33"/>
      <c r="BF203" s="43"/>
    </row>
    <row r="204" spans="1:58" ht="21" customHeight="1">
      <c r="A204" s="28" t="s">
        <v>685</v>
      </c>
      <c r="B204" s="29">
        <v>43752</v>
      </c>
      <c r="C204" s="30">
        <f t="shared" si="7"/>
        <v>2</v>
      </c>
      <c r="D204" s="71">
        <f t="shared" si="6"/>
        <v>1</v>
      </c>
      <c r="E204" s="31"/>
      <c r="F204" s="37"/>
      <c r="G204" s="32"/>
      <c r="H204" s="45"/>
      <c r="I204" s="31"/>
      <c r="J204" s="45"/>
      <c r="K204" s="32"/>
      <c r="L204" s="33"/>
      <c r="M204" s="34"/>
      <c r="N204" s="35"/>
      <c r="O204" s="33"/>
      <c r="P204" s="36"/>
      <c r="Q204" s="46"/>
      <c r="R204" s="396"/>
      <c r="S204" s="392"/>
      <c r="T204" s="392"/>
      <c r="U204" s="231"/>
      <c r="V204" s="71"/>
      <c r="W204" s="71"/>
      <c r="X204" s="232"/>
      <c r="Y204" s="32"/>
      <c r="Z204" s="446"/>
      <c r="AA204" s="37"/>
      <c r="AB204" s="35"/>
      <c r="AC204" s="446"/>
      <c r="AD204" s="33"/>
      <c r="AE204" s="444"/>
      <c r="AF204" s="304"/>
      <c r="AG204" s="32"/>
      <c r="AH204" s="38"/>
      <c r="AI204" s="35"/>
      <c r="AJ204" s="54"/>
      <c r="AK204" s="50"/>
      <c r="AL204" s="693"/>
      <c r="AM204" s="50"/>
      <c r="AN204" s="446"/>
      <c r="AO204" s="51"/>
      <c r="AP204" s="52"/>
      <c r="AQ204" s="41"/>
      <c r="AR204" s="38"/>
      <c r="AS204" s="52"/>
      <c r="AT204" s="54"/>
      <c r="AU204" s="52"/>
      <c r="AV204" s="35"/>
      <c r="AW204" s="38"/>
      <c r="AX204" s="35"/>
      <c r="AY204" s="39"/>
      <c r="AZ204" s="42"/>
      <c r="BA204" s="31"/>
      <c r="BB204" s="33"/>
      <c r="BC204" s="34"/>
      <c r="BD204" s="35"/>
      <c r="BE204" s="33"/>
      <c r="BF204" s="43"/>
    </row>
    <row r="205" spans="1:58" ht="21" customHeight="1">
      <c r="A205" s="28" t="s">
        <v>685</v>
      </c>
      <c r="B205" s="29">
        <v>43753</v>
      </c>
      <c r="C205" s="30">
        <f t="shared" si="7"/>
        <v>3</v>
      </c>
      <c r="D205" s="71" t="str">
        <f t="shared" si="6"/>
        <v/>
      </c>
      <c r="E205" s="31"/>
      <c r="F205" s="37"/>
      <c r="G205" s="32"/>
      <c r="H205" s="45"/>
      <c r="I205" s="31">
        <v>1</v>
      </c>
      <c r="J205" s="45"/>
      <c r="K205" s="32"/>
      <c r="L205" s="33"/>
      <c r="M205" s="34"/>
      <c r="N205" s="35"/>
      <c r="O205" s="33"/>
      <c r="P205" s="36"/>
      <c r="Q205" s="46"/>
      <c r="R205" s="396"/>
      <c r="S205" s="392"/>
      <c r="T205" s="392"/>
      <c r="U205" s="231"/>
      <c r="V205" s="71"/>
      <c r="W205" s="71"/>
      <c r="X205" s="232"/>
      <c r="Y205" s="32"/>
      <c r="Z205" s="446"/>
      <c r="AA205" s="37"/>
      <c r="AB205" s="35"/>
      <c r="AC205" s="446"/>
      <c r="AD205" s="33"/>
      <c r="AE205" s="444"/>
      <c r="AF205" s="304"/>
      <c r="AG205" s="32"/>
      <c r="AH205" s="38"/>
      <c r="AI205" s="35"/>
      <c r="AJ205" s="39"/>
      <c r="AK205" s="38"/>
      <c r="AL205" s="693"/>
      <c r="AM205" s="50"/>
      <c r="AN205" s="52"/>
      <c r="AO205" s="51"/>
      <c r="AP205" s="52"/>
      <c r="AQ205" s="41"/>
      <c r="AR205" s="38"/>
      <c r="AS205" s="446"/>
      <c r="AT205" s="39"/>
      <c r="AU205" s="446"/>
      <c r="AV205" s="35"/>
      <c r="AW205" s="50"/>
      <c r="AX205" s="35"/>
      <c r="AY205" s="39"/>
      <c r="AZ205" s="42"/>
      <c r="BA205" s="31"/>
      <c r="BB205" s="33"/>
      <c r="BC205" s="34"/>
      <c r="BD205" s="35"/>
      <c r="BE205" s="33"/>
      <c r="BF205" s="43"/>
    </row>
    <row r="206" spans="1:58" ht="21" customHeight="1">
      <c r="A206" s="28" t="s">
        <v>685</v>
      </c>
      <c r="B206" s="29">
        <v>43754</v>
      </c>
      <c r="C206" s="30">
        <f t="shared" si="7"/>
        <v>4</v>
      </c>
      <c r="D206" s="71" t="str">
        <f t="shared" si="6"/>
        <v/>
      </c>
      <c r="E206" s="31"/>
      <c r="F206" s="37"/>
      <c r="G206" s="32"/>
      <c r="H206" s="45"/>
      <c r="I206" s="31">
        <v>1</v>
      </c>
      <c r="J206" s="45"/>
      <c r="K206" s="32"/>
      <c r="L206" s="33"/>
      <c r="M206" s="34"/>
      <c r="N206" s="35"/>
      <c r="O206" s="33"/>
      <c r="P206" s="36"/>
      <c r="Q206" s="46"/>
      <c r="R206" s="396"/>
      <c r="S206" s="392"/>
      <c r="T206" s="392"/>
      <c r="U206" s="231"/>
      <c r="V206" s="71"/>
      <c r="W206" s="71"/>
      <c r="X206" s="232"/>
      <c r="Y206" s="32"/>
      <c r="Z206" s="446"/>
      <c r="AA206" s="37"/>
      <c r="AB206" s="35"/>
      <c r="AC206" s="446"/>
      <c r="AD206" s="33"/>
      <c r="AE206" s="444"/>
      <c r="AF206" s="304"/>
      <c r="AG206" s="32"/>
      <c r="AH206" s="38"/>
      <c r="AI206" s="35"/>
      <c r="AJ206" s="54"/>
      <c r="AK206" s="50"/>
      <c r="AL206" s="693"/>
      <c r="AM206" s="38"/>
      <c r="AN206" s="446"/>
      <c r="AO206" s="40"/>
      <c r="AP206" s="446"/>
      <c r="AQ206" s="41"/>
      <c r="AR206" s="38"/>
      <c r="AS206" s="446"/>
      <c r="AT206" s="39"/>
      <c r="AU206" s="446"/>
      <c r="AV206" s="35"/>
      <c r="AW206" s="38"/>
      <c r="AX206" s="35"/>
      <c r="AY206" s="54"/>
      <c r="AZ206" s="55"/>
      <c r="BA206" s="31"/>
      <c r="BB206" s="33"/>
      <c r="BC206" s="34"/>
      <c r="BD206" s="35"/>
      <c r="BE206" s="33"/>
      <c r="BF206" s="43"/>
    </row>
    <row r="207" spans="1:58" ht="21" customHeight="1">
      <c r="A207" s="28" t="s">
        <v>685</v>
      </c>
      <c r="B207" s="29">
        <v>43755</v>
      </c>
      <c r="C207" s="30">
        <f t="shared" si="7"/>
        <v>5</v>
      </c>
      <c r="D207" s="71" t="str">
        <f t="shared" si="6"/>
        <v/>
      </c>
      <c r="E207" s="31"/>
      <c r="F207" s="37"/>
      <c r="G207" s="32"/>
      <c r="H207" s="45"/>
      <c r="I207" s="31">
        <v>1</v>
      </c>
      <c r="J207" s="45"/>
      <c r="K207" s="32"/>
      <c r="L207" s="33"/>
      <c r="M207" s="34"/>
      <c r="N207" s="35"/>
      <c r="O207" s="33"/>
      <c r="P207" s="36"/>
      <c r="Q207" s="46"/>
      <c r="R207" s="396"/>
      <c r="S207" s="392"/>
      <c r="T207" s="392"/>
      <c r="U207" s="231"/>
      <c r="V207" s="71"/>
      <c r="W207" s="71"/>
      <c r="X207" s="232"/>
      <c r="Y207" s="32"/>
      <c r="Z207" s="446"/>
      <c r="AA207" s="37"/>
      <c r="AB207" s="35"/>
      <c r="AC207" s="446"/>
      <c r="AD207" s="33"/>
      <c r="AE207" s="444"/>
      <c r="AF207" s="304"/>
      <c r="AG207" s="32"/>
      <c r="AH207" s="38"/>
      <c r="AI207" s="35"/>
      <c r="AJ207" s="54"/>
      <c r="AK207" s="50"/>
      <c r="AL207" s="693"/>
      <c r="AM207" s="50"/>
      <c r="AN207" s="446"/>
      <c r="AO207" s="40"/>
      <c r="AP207" s="446"/>
      <c r="AQ207" s="41"/>
      <c r="AR207" s="38"/>
      <c r="AS207" s="52"/>
      <c r="AT207" s="54"/>
      <c r="AU207" s="52"/>
      <c r="AV207" s="35"/>
      <c r="AW207" s="50"/>
      <c r="AX207" s="35"/>
      <c r="AY207" s="39"/>
      <c r="AZ207" s="42"/>
      <c r="BA207" s="31"/>
      <c r="BB207" s="33"/>
      <c r="BC207" s="34"/>
      <c r="BD207" s="35"/>
      <c r="BE207" s="33"/>
      <c r="BF207" s="43"/>
    </row>
    <row r="208" spans="1:58" ht="21" customHeight="1">
      <c r="A208" s="28" t="s">
        <v>685</v>
      </c>
      <c r="B208" s="29">
        <v>43756</v>
      </c>
      <c r="C208" s="30">
        <f t="shared" si="7"/>
        <v>6</v>
      </c>
      <c r="D208" s="71" t="str">
        <f t="shared" si="6"/>
        <v/>
      </c>
      <c r="E208" s="31"/>
      <c r="F208" s="37"/>
      <c r="G208" s="32"/>
      <c r="H208" s="45"/>
      <c r="I208" s="31">
        <v>1</v>
      </c>
      <c r="J208" s="45"/>
      <c r="K208" s="32"/>
      <c r="L208" s="33"/>
      <c r="M208" s="34"/>
      <c r="N208" s="35"/>
      <c r="O208" s="33"/>
      <c r="P208" s="36"/>
      <c r="Q208" s="46"/>
      <c r="R208" s="396"/>
      <c r="S208" s="392"/>
      <c r="T208" s="392"/>
      <c r="U208" s="231"/>
      <c r="V208" s="71"/>
      <c r="W208" s="71"/>
      <c r="X208" s="232"/>
      <c r="Y208" s="32"/>
      <c r="Z208" s="446"/>
      <c r="AA208" s="37"/>
      <c r="AB208" s="35"/>
      <c r="AC208" s="446"/>
      <c r="AD208" s="33"/>
      <c r="AE208" s="444"/>
      <c r="AF208" s="304"/>
      <c r="AG208" s="32"/>
      <c r="AH208" s="50"/>
      <c r="AI208" s="35"/>
      <c r="AJ208" s="54"/>
      <c r="AK208" s="50"/>
      <c r="AL208" s="693"/>
      <c r="AM208" s="50"/>
      <c r="AN208" s="52"/>
      <c r="AO208" s="51"/>
      <c r="AP208" s="52"/>
      <c r="AQ208" s="41"/>
      <c r="AR208" s="38"/>
      <c r="AS208" s="52"/>
      <c r="AT208" s="54"/>
      <c r="AU208" s="52"/>
      <c r="AV208" s="35"/>
      <c r="AW208" s="50"/>
      <c r="AX208" s="35"/>
      <c r="AY208" s="54"/>
      <c r="AZ208" s="55"/>
      <c r="BA208" s="31"/>
      <c r="BB208" s="33"/>
      <c r="BC208" s="34"/>
      <c r="BD208" s="35"/>
      <c r="BE208" s="33"/>
      <c r="BF208" s="43"/>
    </row>
    <row r="209" spans="1:58" ht="21" customHeight="1">
      <c r="A209" s="28" t="s">
        <v>685</v>
      </c>
      <c r="B209" s="29">
        <v>43757</v>
      </c>
      <c r="C209" s="30">
        <f t="shared" si="7"/>
        <v>7</v>
      </c>
      <c r="D209" s="71">
        <f t="shared" si="6"/>
        <v>1</v>
      </c>
      <c r="E209" s="31"/>
      <c r="F209" s="37"/>
      <c r="G209" s="32"/>
      <c r="H209" s="45"/>
      <c r="I209" s="31"/>
      <c r="J209" s="45"/>
      <c r="K209" s="32"/>
      <c r="L209" s="33"/>
      <c r="M209" s="34"/>
      <c r="N209" s="35"/>
      <c r="O209" s="33"/>
      <c r="P209" s="36"/>
      <c r="Q209" s="46"/>
      <c r="R209" s="396"/>
      <c r="S209" s="392"/>
      <c r="T209" s="392"/>
      <c r="U209" s="231"/>
      <c r="V209" s="71"/>
      <c r="W209" s="71"/>
      <c r="X209" s="232"/>
      <c r="Y209" s="32"/>
      <c r="Z209" s="446"/>
      <c r="AA209" s="37"/>
      <c r="AB209" s="35"/>
      <c r="AC209" s="446"/>
      <c r="AD209" s="33"/>
      <c r="AE209" s="444"/>
      <c r="AF209" s="304"/>
      <c r="AG209" s="32"/>
      <c r="AH209" s="38"/>
      <c r="AI209" s="35"/>
      <c r="AJ209" s="39"/>
      <c r="AK209" s="38"/>
      <c r="AL209" s="693"/>
      <c r="AM209" s="38"/>
      <c r="AN209" s="52"/>
      <c r="AO209" s="51"/>
      <c r="AP209" s="52"/>
      <c r="AQ209" s="41"/>
      <c r="AR209" s="50"/>
      <c r="AS209" s="446"/>
      <c r="AT209" s="39"/>
      <c r="AU209" s="446"/>
      <c r="AV209" s="35"/>
      <c r="AW209" s="50"/>
      <c r="AX209" s="35"/>
      <c r="AY209" s="54"/>
      <c r="AZ209" s="55"/>
      <c r="BA209" s="31"/>
      <c r="BB209" s="33"/>
      <c r="BC209" s="34"/>
      <c r="BD209" s="35"/>
      <c r="BE209" s="33"/>
      <c r="BF209" s="43"/>
    </row>
    <row r="210" spans="1:58" ht="21" customHeight="1">
      <c r="A210" s="28" t="s">
        <v>685</v>
      </c>
      <c r="B210" s="29">
        <v>43758</v>
      </c>
      <c r="C210" s="30">
        <f t="shared" si="7"/>
        <v>1</v>
      </c>
      <c r="D210" s="71">
        <f t="shared" si="6"/>
        <v>1</v>
      </c>
      <c r="E210" s="31"/>
      <c r="F210" s="37"/>
      <c r="G210" s="32"/>
      <c r="H210" s="45"/>
      <c r="I210" s="31"/>
      <c r="J210" s="45"/>
      <c r="K210" s="32"/>
      <c r="L210" s="33"/>
      <c r="M210" s="34"/>
      <c r="N210" s="35"/>
      <c r="O210" s="33"/>
      <c r="P210" s="36"/>
      <c r="Q210" s="46"/>
      <c r="R210" s="396"/>
      <c r="S210" s="392"/>
      <c r="T210" s="392"/>
      <c r="U210" s="231"/>
      <c r="V210" s="71"/>
      <c r="W210" s="71"/>
      <c r="X210" s="232"/>
      <c r="Y210" s="32"/>
      <c r="Z210" s="446"/>
      <c r="AA210" s="37"/>
      <c r="AB210" s="35">
        <v>1</v>
      </c>
      <c r="AC210" s="446"/>
      <c r="AD210" s="33"/>
      <c r="AE210" s="444"/>
      <c r="AF210" s="304"/>
      <c r="AG210" s="32"/>
      <c r="AH210" s="38"/>
      <c r="AI210" s="35"/>
      <c r="AJ210" s="39"/>
      <c r="AK210" s="38"/>
      <c r="AL210" s="693"/>
      <c r="AM210" s="38"/>
      <c r="AN210" s="446"/>
      <c r="AO210" s="40"/>
      <c r="AP210" s="446"/>
      <c r="AQ210" s="41"/>
      <c r="AR210" s="38"/>
      <c r="AS210" s="446"/>
      <c r="AT210" s="39"/>
      <c r="AU210" s="446"/>
      <c r="AV210" s="35"/>
      <c r="AW210" s="38"/>
      <c r="AX210" s="35"/>
      <c r="AY210" s="54"/>
      <c r="AZ210" s="55"/>
      <c r="BA210" s="31"/>
      <c r="BB210" s="33"/>
      <c r="BC210" s="34"/>
      <c r="BD210" s="35"/>
      <c r="BE210" s="33"/>
      <c r="BF210" s="43"/>
    </row>
    <row r="211" spans="1:58" ht="21" customHeight="1">
      <c r="A211" s="28" t="s">
        <v>685</v>
      </c>
      <c r="B211" s="29">
        <v>43759</v>
      </c>
      <c r="C211" s="30">
        <f t="shared" si="7"/>
        <v>2</v>
      </c>
      <c r="D211" s="71" t="str">
        <f t="shared" si="6"/>
        <v/>
      </c>
      <c r="E211" s="31"/>
      <c r="F211" s="37"/>
      <c r="G211" s="32"/>
      <c r="H211" s="45"/>
      <c r="I211" s="31">
        <v>1</v>
      </c>
      <c r="J211" s="45"/>
      <c r="K211" s="32"/>
      <c r="L211" s="33"/>
      <c r="M211" s="34"/>
      <c r="N211" s="35"/>
      <c r="O211" s="33"/>
      <c r="P211" s="36"/>
      <c r="Q211" s="46"/>
      <c r="R211" s="396"/>
      <c r="S211" s="392"/>
      <c r="T211" s="392"/>
      <c r="U211" s="231"/>
      <c r="V211" s="71"/>
      <c r="W211" s="71"/>
      <c r="X211" s="232"/>
      <c r="Y211" s="32"/>
      <c r="Z211" s="446"/>
      <c r="AA211" s="37"/>
      <c r="AB211" s="35"/>
      <c r="AC211" s="446"/>
      <c r="AD211" s="33"/>
      <c r="AE211" s="444"/>
      <c r="AF211" s="304"/>
      <c r="AG211" s="32"/>
      <c r="AH211" s="38"/>
      <c r="AI211" s="35"/>
      <c r="AJ211" s="39"/>
      <c r="AK211" s="38"/>
      <c r="AL211" s="693"/>
      <c r="AM211" s="38"/>
      <c r="AN211" s="446"/>
      <c r="AO211" s="40"/>
      <c r="AP211" s="446"/>
      <c r="AQ211" s="41"/>
      <c r="AR211" s="50"/>
      <c r="AS211" s="446"/>
      <c r="AT211" s="39"/>
      <c r="AU211" s="446"/>
      <c r="AV211" s="35"/>
      <c r="AW211" s="38"/>
      <c r="AX211" s="35"/>
      <c r="AY211" s="54"/>
      <c r="AZ211" s="55"/>
      <c r="BA211" s="31"/>
      <c r="BB211" s="33"/>
      <c r="BC211" s="34"/>
      <c r="BD211" s="35"/>
      <c r="BE211" s="33"/>
      <c r="BF211" s="43"/>
    </row>
    <row r="212" spans="1:58" ht="21" customHeight="1">
      <c r="A212" s="28" t="s">
        <v>685</v>
      </c>
      <c r="B212" s="29">
        <v>43760</v>
      </c>
      <c r="C212" s="30">
        <f t="shared" si="7"/>
        <v>3</v>
      </c>
      <c r="D212" s="71">
        <v>1</v>
      </c>
      <c r="E212" s="31"/>
      <c r="F212" s="37"/>
      <c r="G212" s="32"/>
      <c r="H212" s="45"/>
      <c r="I212" s="31"/>
      <c r="J212" s="45"/>
      <c r="K212" s="32"/>
      <c r="L212" s="33"/>
      <c r="M212" s="34"/>
      <c r="N212" s="35"/>
      <c r="O212" s="33"/>
      <c r="P212" s="36"/>
      <c r="Q212" s="46"/>
      <c r="R212" s="396"/>
      <c r="S212" s="392"/>
      <c r="T212" s="392"/>
      <c r="U212" s="231"/>
      <c r="V212" s="71"/>
      <c r="W212" s="71"/>
      <c r="X212" s="232"/>
      <c r="Y212" s="32"/>
      <c r="Z212" s="446"/>
      <c r="AA212" s="37"/>
      <c r="AB212" s="35"/>
      <c r="AC212" s="446"/>
      <c r="AD212" s="33"/>
      <c r="AE212" s="444"/>
      <c r="AF212" s="304"/>
      <c r="AG212" s="32"/>
      <c r="AH212" s="38"/>
      <c r="AI212" s="35"/>
      <c r="AJ212" s="39"/>
      <c r="AK212" s="38"/>
      <c r="AL212" s="693"/>
      <c r="AM212" s="38"/>
      <c r="AN212" s="446"/>
      <c r="AO212" s="40"/>
      <c r="AP212" s="446"/>
      <c r="AQ212" s="41"/>
      <c r="AR212" s="38"/>
      <c r="AS212" s="446"/>
      <c r="AT212" s="39"/>
      <c r="AU212" s="446"/>
      <c r="AV212" s="35"/>
      <c r="AW212" s="38"/>
      <c r="AX212" s="35"/>
      <c r="AY212" s="39"/>
      <c r="AZ212" s="42"/>
      <c r="BA212" s="31"/>
      <c r="BB212" s="33"/>
      <c r="BC212" s="34"/>
      <c r="BD212" s="35"/>
      <c r="BE212" s="33"/>
      <c r="BF212" s="43"/>
    </row>
    <row r="213" spans="1:58" ht="21" customHeight="1">
      <c r="A213" s="28" t="s">
        <v>685</v>
      </c>
      <c r="B213" s="29">
        <v>43761</v>
      </c>
      <c r="C213" s="30">
        <f t="shared" si="7"/>
        <v>4</v>
      </c>
      <c r="D213" s="71" t="str">
        <f t="shared" si="6"/>
        <v/>
      </c>
      <c r="E213" s="31"/>
      <c r="F213" s="37"/>
      <c r="G213" s="32"/>
      <c r="H213" s="45"/>
      <c r="I213" s="31">
        <v>1</v>
      </c>
      <c r="J213" s="45"/>
      <c r="K213" s="32"/>
      <c r="L213" s="33"/>
      <c r="M213" s="34"/>
      <c r="N213" s="35"/>
      <c r="O213" s="33"/>
      <c r="P213" s="36"/>
      <c r="Q213" s="46"/>
      <c r="R213" s="396"/>
      <c r="S213" s="392"/>
      <c r="T213" s="392"/>
      <c r="U213" s="231"/>
      <c r="V213" s="71"/>
      <c r="W213" s="71"/>
      <c r="X213" s="232"/>
      <c r="Y213" s="32"/>
      <c r="Z213" s="446"/>
      <c r="AA213" s="37"/>
      <c r="AB213" s="35"/>
      <c r="AC213" s="446"/>
      <c r="AD213" s="33"/>
      <c r="AE213" s="444"/>
      <c r="AF213" s="304">
        <v>0.66666666666666663</v>
      </c>
      <c r="AG213" s="32">
        <v>1</v>
      </c>
      <c r="AH213" s="50">
        <v>0.20833333333333334</v>
      </c>
      <c r="AI213" s="35"/>
      <c r="AJ213" s="54"/>
      <c r="AK213" s="50"/>
      <c r="AL213" s="693"/>
      <c r="AM213" s="38"/>
      <c r="AN213" s="446"/>
      <c r="AO213" s="40"/>
      <c r="AP213" s="446"/>
      <c r="AQ213" s="41"/>
      <c r="AR213" s="38"/>
      <c r="AS213" s="446"/>
      <c r="AT213" s="39"/>
      <c r="AU213" s="446"/>
      <c r="AV213" s="35"/>
      <c r="AW213" s="38"/>
      <c r="AX213" s="35"/>
      <c r="AY213" s="54"/>
      <c r="AZ213" s="55"/>
      <c r="BA213" s="31"/>
      <c r="BB213" s="33"/>
      <c r="BC213" s="34"/>
      <c r="BD213" s="35"/>
      <c r="BE213" s="33"/>
      <c r="BF213" s="43"/>
    </row>
    <row r="214" spans="1:58" ht="21" customHeight="1">
      <c r="A214" s="28" t="s">
        <v>685</v>
      </c>
      <c r="B214" s="29">
        <v>43762</v>
      </c>
      <c r="C214" s="30">
        <f t="shared" si="7"/>
        <v>5</v>
      </c>
      <c r="D214" s="71" t="str">
        <f t="shared" si="6"/>
        <v/>
      </c>
      <c r="E214" s="31"/>
      <c r="F214" s="37"/>
      <c r="G214" s="32"/>
      <c r="H214" s="45"/>
      <c r="I214" s="31"/>
      <c r="J214" s="45"/>
      <c r="K214" s="32"/>
      <c r="L214" s="33"/>
      <c r="M214" s="34"/>
      <c r="N214" s="35"/>
      <c r="O214" s="33"/>
      <c r="P214" s="36"/>
      <c r="Q214" s="46"/>
      <c r="R214" s="396"/>
      <c r="S214" s="392"/>
      <c r="T214" s="392"/>
      <c r="U214" s="231"/>
      <c r="V214" s="71"/>
      <c r="W214" s="71"/>
      <c r="X214" s="232"/>
      <c r="Y214" s="32"/>
      <c r="Z214" s="446"/>
      <c r="AA214" s="37"/>
      <c r="AB214" s="35"/>
      <c r="AC214" s="446"/>
      <c r="AD214" s="33"/>
      <c r="AE214" s="444"/>
      <c r="AF214" s="304">
        <v>1</v>
      </c>
      <c r="AG214" s="32"/>
      <c r="AH214" s="38"/>
      <c r="AI214" s="35"/>
      <c r="AJ214" s="54"/>
      <c r="AK214" s="50"/>
      <c r="AL214" s="693"/>
      <c r="AM214" s="50"/>
      <c r="AN214" s="446"/>
      <c r="AO214" s="40"/>
      <c r="AP214" s="446"/>
      <c r="AQ214" s="41">
        <v>1</v>
      </c>
      <c r="AR214" s="50">
        <v>0.20833333333333334</v>
      </c>
      <c r="AS214" s="52"/>
      <c r="AT214" s="54"/>
      <c r="AU214" s="52"/>
      <c r="AV214" s="35"/>
      <c r="AW214" s="50"/>
      <c r="AX214" s="35"/>
      <c r="AY214" s="39"/>
      <c r="AZ214" s="42"/>
      <c r="BA214" s="31"/>
      <c r="BB214" s="33"/>
      <c r="BC214" s="34"/>
      <c r="BD214" s="35"/>
      <c r="BE214" s="33"/>
      <c r="BF214" s="43"/>
    </row>
    <row r="215" spans="1:58" ht="21" customHeight="1">
      <c r="A215" s="28" t="s">
        <v>685</v>
      </c>
      <c r="B215" s="29">
        <v>43763</v>
      </c>
      <c r="C215" s="30">
        <f t="shared" si="7"/>
        <v>6</v>
      </c>
      <c r="D215" s="71" t="str">
        <f t="shared" si="6"/>
        <v/>
      </c>
      <c r="E215" s="31"/>
      <c r="F215" s="37"/>
      <c r="G215" s="32"/>
      <c r="H215" s="45"/>
      <c r="I215" s="31">
        <v>1</v>
      </c>
      <c r="J215" s="45"/>
      <c r="K215" s="32"/>
      <c r="L215" s="33"/>
      <c r="M215" s="34"/>
      <c r="N215" s="35"/>
      <c r="O215" s="33"/>
      <c r="P215" s="36"/>
      <c r="Q215" s="46"/>
      <c r="R215" s="396"/>
      <c r="S215" s="392"/>
      <c r="T215" s="392"/>
      <c r="U215" s="231"/>
      <c r="V215" s="71"/>
      <c r="W215" s="71"/>
      <c r="X215" s="232"/>
      <c r="Y215" s="32"/>
      <c r="Z215" s="446"/>
      <c r="AA215" s="37"/>
      <c r="AB215" s="35"/>
      <c r="AC215" s="446"/>
      <c r="AD215" s="33"/>
      <c r="AE215" s="444"/>
      <c r="AF215" s="304"/>
      <c r="AG215" s="32"/>
      <c r="AH215" s="38"/>
      <c r="AI215" s="35"/>
      <c r="AJ215" s="54"/>
      <c r="AK215" s="50"/>
      <c r="AL215" s="693"/>
      <c r="AM215" s="50"/>
      <c r="AN215" s="52"/>
      <c r="AO215" s="51"/>
      <c r="AP215" s="52"/>
      <c r="AQ215" s="41"/>
      <c r="AR215" s="38"/>
      <c r="AS215" s="52"/>
      <c r="AT215" s="54"/>
      <c r="AU215" s="52"/>
      <c r="AV215" s="35"/>
      <c r="AW215" s="50"/>
      <c r="AX215" s="35"/>
      <c r="AY215" s="54"/>
      <c r="AZ215" s="55"/>
      <c r="BA215" s="31"/>
      <c r="BB215" s="33"/>
      <c r="BC215" s="34"/>
      <c r="BD215" s="35"/>
      <c r="BE215" s="33"/>
      <c r="BF215" s="43"/>
    </row>
    <row r="216" spans="1:58" ht="21" customHeight="1">
      <c r="A216" s="28" t="s">
        <v>685</v>
      </c>
      <c r="B216" s="29">
        <v>43764</v>
      </c>
      <c r="C216" s="30">
        <f t="shared" si="7"/>
        <v>7</v>
      </c>
      <c r="D216" s="71">
        <f t="shared" si="6"/>
        <v>1</v>
      </c>
      <c r="E216" s="31"/>
      <c r="F216" s="37"/>
      <c r="G216" s="32"/>
      <c r="H216" s="45"/>
      <c r="I216" s="31"/>
      <c r="J216" s="45"/>
      <c r="K216" s="32"/>
      <c r="L216" s="33"/>
      <c r="M216" s="34"/>
      <c r="N216" s="35"/>
      <c r="O216" s="33"/>
      <c r="P216" s="36"/>
      <c r="Q216" s="46"/>
      <c r="R216" s="396"/>
      <c r="S216" s="392"/>
      <c r="T216" s="392"/>
      <c r="U216" s="231"/>
      <c r="V216" s="71"/>
      <c r="W216" s="71"/>
      <c r="X216" s="232"/>
      <c r="Y216" s="32"/>
      <c r="Z216" s="446"/>
      <c r="AA216" s="37"/>
      <c r="AB216" s="35"/>
      <c r="AC216" s="446"/>
      <c r="AD216" s="33"/>
      <c r="AE216" s="444"/>
      <c r="AF216" s="304"/>
      <c r="AG216" s="32"/>
      <c r="AH216" s="38"/>
      <c r="AI216" s="35"/>
      <c r="AJ216" s="39"/>
      <c r="AK216" s="38"/>
      <c r="AL216" s="693"/>
      <c r="AM216" s="38"/>
      <c r="AN216" s="446"/>
      <c r="AO216" s="40"/>
      <c r="AP216" s="446"/>
      <c r="AQ216" s="41"/>
      <c r="AR216" s="38"/>
      <c r="AS216" s="446"/>
      <c r="AT216" s="39"/>
      <c r="AU216" s="446"/>
      <c r="AV216" s="35"/>
      <c r="AW216" s="38"/>
      <c r="AX216" s="35"/>
      <c r="AY216" s="39"/>
      <c r="AZ216" s="42"/>
      <c r="BA216" s="31"/>
      <c r="BB216" s="33"/>
      <c r="BC216" s="34"/>
      <c r="BD216" s="35"/>
      <c r="BE216" s="33"/>
      <c r="BF216" s="43"/>
    </row>
    <row r="217" spans="1:58" ht="21" customHeight="1">
      <c r="A217" s="28" t="s">
        <v>685</v>
      </c>
      <c r="B217" s="29">
        <v>43765</v>
      </c>
      <c r="C217" s="30">
        <f t="shared" si="7"/>
        <v>1</v>
      </c>
      <c r="D217" s="71">
        <f t="shared" si="6"/>
        <v>1</v>
      </c>
      <c r="E217" s="31"/>
      <c r="F217" s="37"/>
      <c r="G217" s="32"/>
      <c r="H217" s="45"/>
      <c r="I217" s="31"/>
      <c r="J217" s="45"/>
      <c r="K217" s="32"/>
      <c r="L217" s="33"/>
      <c r="M217" s="34"/>
      <c r="N217" s="35"/>
      <c r="O217" s="33"/>
      <c r="P217" s="36"/>
      <c r="Q217" s="46"/>
      <c r="R217" s="396"/>
      <c r="S217" s="392"/>
      <c r="T217" s="392"/>
      <c r="U217" s="231"/>
      <c r="V217" s="71"/>
      <c r="W217" s="71"/>
      <c r="X217" s="232"/>
      <c r="Y217" s="32"/>
      <c r="Z217" s="446"/>
      <c r="AA217" s="37"/>
      <c r="AB217" s="35"/>
      <c r="AC217" s="446"/>
      <c r="AD217" s="33"/>
      <c r="AE217" s="444"/>
      <c r="AF217" s="304"/>
      <c r="AG217" s="32"/>
      <c r="AH217" s="38"/>
      <c r="AI217" s="35"/>
      <c r="AJ217" s="39"/>
      <c r="AK217" s="38"/>
      <c r="AL217" s="693"/>
      <c r="AM217" s="38"/>
      <c r="AN217" s="446"/>
      <c r="AO217" s="40"/>
      <c r="AP217" s="446"/>
      <c r="AQ217" s="41"/>
      <c r="AR217" s="38"/>
      <c r="AS217" s="446"/>
      <c r="AT217" s="39"/>
      <c r="AU217" s="446"/>
      <c r="AV217" s="35"/>
      <c r="AW217" s="38"/>
      <c r="AX217" s="35"/>
      <c r="AY217" s="39"/>
      <c r="AZ217" s="42"/>
      <c r="BA217" s="31"/>
      <c r="BB217" s="33"/>
      <c r="BC217" s="34"/>
      <c r="BD217" s="35"/>
      <c r="BE217" s="33"/>
      <c r="BF217" s="43"/>
    </row>
    <row r="218" spans="1:58" ht="21" customHeight="1">
      <c r="A218" s="28" t="s">
        <v>685</v>
      </c>
      <c r="B218" s="29">
        <v>43766</v>
      </c>
      <c r="C218" s="30">
        <f t="shared" si="7"/>
        <v>2</v>
      </c>
      <c r="D218" s="71" t="str">
        <f t="shared" si="6"/>
        <v/>
      </c>
      <c r="E218" s="31"/>
      <c r="F218" s="37"/>
      <c r="G218" s="32"/>
      <c r="H218" s="45"/>
      <c r="I218" s="31">
        <v>1</v>
      </c>
      <c r="J218" s="45"/>
      <c r="K218" s="32"/>
      <c r="L218" s="33"/>
      <c r="M218" s="34"/>
      <c r="N218" s="35"/>
      <c r="O218" s="33"/>
      <c r="P218" s="36"/>
      <c r="Q218" s="46"/>
      <c r="R218" s="396"/>
      <c r="S218" s="392"/>
      <c r="T218" s="392"/>
      <c r="U218" s="231"/>
      <c r="V218" s="71"/>
      <c r="W218" s="71"/>
      <c r="X218" s="232"/>
      <c r="Y218" s="32"/>
      <c r="Z218" s="446"/>
      <c r="AA218" s="37"/>
      <c r="AB218" s="35"/>
      <c r="AC218" s="446"/>
      <c r="AD218" s="33"/>
      <c r="AE218" s="444"/>
      <c r="AF218" s="304"/>
      <c r="AG218" s="32"/>
      <c r="AH218" s="38"/>
      <c r="AI218" s="35"/>
      <c r="AJ218" s="39"/>
      <c r="AK218" s="38"/>
      <c r="AL218" s="693"/>
      <c r="AM218" s="38"/>
      <c r="AN218" s="446"/>
      <c r="AO218" s="40"/>
      <c r="AP218" s="446"/>
      <c r="AQ218" s="41"/>
      <c r="AR218" s="38"/>
      <c r="AS218" s="446"/>
      <c r="AT218" s="39"/>
      <c r="AU218" s="446"/>
      <c r="AV218" s="35"/>
      <c r="AW218" s="38"/>
      <c r="AX218" s="35"/>
      <c r="AY218" s="39"/>
      <c r="AZ218" s="42"/>
      <c r="BA218" s="31"/>
      <c r="BB218" s="33"/>
      <c r="BC218" s="34"/>
      <c r="BD218" s="35"/>
      <c r="BE218" s="33"/>
      <c r="BF218" s="43"/>
    </row>
    <row r="219" spans="1:58" ht="21" customHeight="1">
      <c r="A219" s="28" t="s">
        <v>685</v>
      </c>
      <c r="B219" s="29">
        <v>43767</v>
      </c>
      <c r="C219" s="30">
        <f t="shared" si="7"/>
        <v>3</v>
      </c>
      <c r="D219" s="71" t="str">
        <f t="shared" si="6"/>
        <v/>
      </c>
      <c r="E219" s="31"/>
      <c r="F219" s="37"/>
      <c r="G219" s="32"/>
      <c r="H219" s="45"/>
      <c r="I219" s="31"/>
      <c r="J219" s="45"/>
      <c r="K219" s="32"/>
      <c r="L219" s="33"/>
      <c r="M219" s="34"/>
      <c r="N219" s="35"/>
      <c r="O219" s="33"/>
      <c r="P219" s="36"/>
      <c r="Q219" s="46">
        <v>1</v>
      </c>
      <c r="R219" s="425">
        <v>4.1666666666666664E-2</v>
      </c>
      <c r="S219" s="392"/>
      <c r="T219" s="392"/>
      <c r="U219" s="231"/>
      <c r="V219" s="71"/>
      <c r="W219" s="71"/>
      <c r="X219" s="232"/>
      <c r="Y219" s="32"/>
      <c r="Z219" s="446"/>
      <c r="AA219" s="37"/>
      <c r="AB219" s="35"/>
      <c r="AC219" s="446"/>
      <c r="AD219" s="33"/>
      <c r="AE219" s="444"/>
      <c r="AF219" s="304"/>
      <c r="AG219" s="32"/>
      <c r="AH219" s="38"/>
      <c r="AI219" s="35"/>
      <c r="AJ219" s="39"/>
      <c r="AK219" s="38"/>
      <c r="AL219" s="693"/>
      <c r="AM219" s="38"/>
      <c r="AN219" s="446"/>
      <c r="AO219" s="40"/>
      <c r="AP219" s="446"/>
      <c r="AQ219" s="41"/>
      <c r="AR219" s="38"/>
      <c r="AS219" s="446"/>
      <c r="AT219" s="39"/>
      <c r="AU219" s="446"/>
      <c r="AV219" s="35"/>
      <c r="AW219" s="38"/>
      <c r="AX219" s="35"/>
      <c r="AY219" s="39"/>
      <c r="AZ219" s="42"/>
      <c r="BA219" s="31"/>
      <c r="BB219" s="33"/>
      <c r="BC219" s="34"/>
      <c r="BD219" s="35"/>
      <c r="BE219" s="33"/>
      <c r="BF219" s="43"/>
    </row>
    <row r="220" spans="1:58" ht="21" customHeight="1">
      <c r="A220" s="28" t="s">
        <v>685</v>
      </c>
      <c r="B220" s="29">
        <v>43768</v>
      </c>
      <c r="C220" s="30">
        <f t="shared" si="7"/>
        <v>4</v>
      </c>
      <c r="D220" s="71" t="str">
        <f t="shared" si="6"/>
        <v/>
      </c>
      <c r="E220" s="31"/>
      <c r="F220" s="37"/>
      <c r="G220" s="32"/>
      <c r="H220" s="45"/>
      <c r="I220" s="31"/>
      <c r="J220" s="45"/>
      <c r="K220" s="32"/>
      <c r="L220" s="33"/>
      <c r="M220" s="34"/>
      <c r="N220" s="35"/>
      <c r="O220" s="33"/>
      <c r="P220" s="36"/>
      <c r="Q220" s="46"/>
      <c r="R220" s="396"/>
      <c r="S220" s="392"/>
      <c r="T220" s="392"/>
      <c r="U220" s="231"/>
      <c r="V220" s="71"/>
      <c r="W220" s="71">
        <v>1</v>
      </c>
      <c r="X220" s="232"/>
      <c r="Y220" s="32"/>
      <c r="Z220" s="446"/>
      <c r="AA220" s="37"/>
      <c r="AB220" s="35"/>
      <c r="AC220" s="446"/>
      <c r="AD220" s="33"/>
      <c r="AE220" s="444"/>
      <c r="AF220" s="304"/>
      <c r="AG220" s="32"/>
      <c r="AH220" s="38"/>
      <c r="AI220" s="35"/>
      <c r="AJ220" s="39"/>
      <c r="AK220" s="38"/>
      <c r="AL220" s="693"/>
      <c r="AM220" s="38"/>
      <c r="AN220" s="446"/>
      <c r="AO220" s="40"/>
      <c r="AP220" s="446"/>
      <c r="AQ220" s="41"/>
      <c r="AR220" s="38"/>
      <c r="AS220" s="446"/>
      <c r="AT220" s="39"/>
      <c r="AU220" s="446"/>
      <c r="AV220" s="35"/>
      <c r="AW220" s="38"/>
      <c r="AX220" s="35"/>
      <c r="AY220" s="39"/>
      <c r="AZ220" s="42"/>
      <c r="BA220" s="31"/>
      <c r="BB220" s="33"/>
      <c r="BC220" s="34"/>
      <c r="BD220" s="35"/>
      <c r="BE220" s="33"/>
      <c r="BF220" s="43"/>
    </row>
    <row r="221" spans="1:58" ht="21" customHeight="1">
      <c r="A221" s="28" t="s">
        <v>685</v>
      </c>
      <c r="B221" s="29">
        <v>43769</v>
      </c>
      <c r="C221" s="30">
        <f t="shared" si="7"/>
        <v>5</v>
      </c>
      <c r="D221" s="71" t="str">
        <f t="shared" si="6"/>
        <v/>
      </c>
      <c r="E221" s="31"/>
      <c r="F221" s="37"/>
      <c r="G221" s="32"/>
      <c r="H221" s="45"/>
      <c r="I221" s="31"/>
      <c r="J221" s="45"/>
      <c r="K221" s="32"/>
      <c r="L221" s="33"/>
      <c r="M221" s="34"/>
      <c r="N221" s="35"/>
      <c r="O221" s="33"/>
      <c r="P221" s="36"/>
      <c r="Q221" s="46"/>
      <c r="R221" s="396"/>
      <c r="S221" s="392">
        <v>1</v>
      </c>
      <c r="T221" s="478">
        <v>4.1666666666666664E-2</v>
      </c>
      <c r="U221" s="231"/>
      <c r="V221" s="71"/>
      <c r="W221" s="71"/>
      <c r="X221" s="232"/>
      <c r="Y221" s="32"/>
      <c r="Z221" s="446"/>
      <c r="AA221" s="37"/>
      <c r="AB221" s="35"/>
      <c r="AC221" s="446"/>
      <c r="AD221" s="33"/>
      <c r="AE221" s="444"/>
      <c r="AF221" s="304"/>
      <c r="AG221" s="32"/>
      <c r="AH221" s="50"/>
      <c r="AI221" s="35"/>
      <c r="AJ221" s="39"/>
      <c r="AK221" s="38"/>
      <c r="AL221" s="693"/>
      <c r="AM221" s="38"/>
      <c r="AN221" s="446"/>
      <c r="AO221" s="40"/>
      <c r="AP221" s="446"/>
      <c r="AQ221" s="41"/>
      <c r="AR221" s="38"/>
      <c r="AS221" s="446"/>
      <c r="AT221" s="39"/>
      <c r="AU221" s="446"/>
      <c r="AV221" s="35"/>
      <c r="AW221" s="38"/>
      <c r="AX221" s="35"/>
      <c r="AY221" s="39"/>
      <c r="AZ221" s="42"/>
      <c r="BA221" s="31"/>
      <c r="BB221" s="33"/>
      <c r="BC221" s="34"/>
      <c r="BD221" s="35"/>
      <c r="BE221" s="33"/>
      <c r="BF221" s="43"/>
    </row>
    <row r="222" spans="1:58" ht="21" customHeight="1">
      <c r="A222" s="28" t="s">
        <v>685</v>
      </c>
      <c r="B222" s="29">
        <v>43770</v>
      </c>
      <c r="C222" s="30">
        <f t="shared" si="7"/>
        <v>6</v>
      </c>
      <c r="D222" s="71" t="str">
        <f t="shared" si="6"/>
        <v/>
      </c>
      <c r="E222" s="31"/>
      <c r="F222" s="37"/>
      <c r="G222" s="32"/>
      <c r="H222" s="45"/>
      <c r="I222" s="31"/>
      <c r="J222" s="45"/>
      <c r="K222" s="32"/>
      <c r="L222" s="33"/>
      <c r="M222" s="34"/>
      <c r="N222" s="35"/>
      <c r="O222" s="33"/>
      <c r="P222" s="36"/>
      <c r="Q222" s="46"/>
      <c r="R222" s="396"/>
      <c r="S222" s="392">
        <v>1</v>
      </c>
      <c r="T222" s="392"/>
      <c r="U222" s="231"/>
      <c r="V222" s="71"/>
      <c r="W222" s="71"/>
      <c r="X222" s="232"/>
      <c r="Y222" s="32"/>
      <c r="Z222" s="446"/>
      <c r="AA222" s="37"/>
      <c r="AB222" s="35"/>
      <c r="AC222" s="446"/>
      <c r="AD222" s="33"/>
      <c r="AE222" s="444"/>
      <c r="AF222" s="304"/>
      <c r="AG222" s="32"/>
      <c r="AH222" s="38"/>
      <c r="AI222" s="35"/>
      <c r="AJ222" s="39"/>
      <c r="AK222" s="38"/>
      <c r="AL222" s="693"/>
      <c r="AM222" s="38"/>
      <c r="AN222" s="446"/>
      <c r="AO222" s="40"/>
      <c r="AP222" s="446"/>
      <c r="AQ222" s="41"/>
      <c r="AR222" s="38"/>
      <c r="AS222" s="446"/>
      <c r="AT222" s="39"/>
      <c r="AU222" s="446"/>
      <c r="AV222" s="35"/>
      <c r="AW222" s="38"/>
      <c r="AX222" s="35"/>
      <c r="AY222" s="39"/>
      <c r="AZ222" s="42"/>
      <c r="BA222" s="31"/>
      <c r="BB222" s="33"/>
      <c r="BC222" s="34"/>
      <c r="BD222" s="35"/>
      <c r="BE222" s="33"/>
      <c r="BF222" s="43"/>
    </row>
    <row r="223" spans="1:58" ht="21" customHeight="1">
      <c r="A223" s="28" t="s">
        <v>685</v>
      </c>
      <c r="B223" s="29">
        <v>43771</v>
      </c>
      <c r="C223" s="30">
        <f t="shared" si="7"/>
        <v>7</v>
      </c>
      <c r="D223" s="71">
        <f t="shared" si="6"/>
        <v>1</v>
      </c>
      <c r="E223" s="31"/>
      <c r="F223" s="37"/>
      <c r="G223" s="32"/>
      <c r="H223" s="45"/>
      <c r="I223" s="31"/>
      <c r="J223" s="45"/>
      <c r="K223" s="32"/>
      <c r="L223" s="33"/>
      <c r="M223" s="34"/>
      <c r="N223" s="35"/>
      <c r="O223" s="33"/>
      <c r="P223" s="36"/>
      <c r="Q223" s="46"/>
      <c r="R223" s="396"/>
      <c r="S223" s="392"/>
      <c r="T223" s="392"/>
      <c r="U223" s="231"/>
      <c r="V223" s="71"/>
      <c r="W223" s="71"/>
      <c r="X223" s="232"/>
      <c r="Y223" s="32"/>
      <c r="Z223" s="446"/>
      <c r="AA223" s="37"/>
      <c r="AB223" s="35"/>
      <c r="AC223" s="446"/>
      <c r="AD223" s="33"/>
      <c r="AE223" s="445"/>
      <c r="AF223" s="304"/>
      <c r="AG223" s="32"/>
      <c r="AH223" s="38"/>
      <c r="AI223" s="35"/>
      <c r="AJ223" s="54"/>
      <c r="AK223" s="50"/>
      <c r="AL223" s="693"/>
      <c r="AM223" s="50"/>
      <c r="AN223" s="446"/>
      <c r="AO223" s="40"/>
      <c r="AP223" s="446"/>
      <c r="AQ223" s="41"/>
      <c r="AR223" s="38"/>
      <c r="AS223" s="52"/>
      <c r="AT223" s="54"/>
      <c r="AU223" s="52"/>
      <c r="AV223" s="35"/>
      <c r="AW223" s="38"/>
      <c r="AX223" s="35"/>
      <c r="AY223" s="39"/>
      <c r="AZ223" s="42"/>
      <c r="BA223" s="31"/>
      <c r="BB223" s="33"/>
      <c r="BC223" s="34"/>
      <c r="BD223" s="35"/>
      <c r="BE223" s="33"/>
      <c r="BF223" s="43"/>
    </row>
    <row r="224" spans="1:58" ht="21" customHeight="1">
      <c r="A224" s="28" t="s">
        <v>685</v>
      </c>
      <c r="B224" s="29">
        <v>43772</v>
      </c>
      <c r="C224" s="30">
        <f t="shared" si="7"/>
        <v>1</v>
      </c>
      <c r="D224" s="71">
        <f t="shared" si="6"/>
        <v>1</v>
      </c>
      <c r="E224" s="31"/>
      <c r="F224" s="37"/>
      <c r="G224" s="32"/>
      <c r="H224" s="45"/>
      <c r="I224" s="31"/>
      <c r="J224" s="45"/>
      <c r="K224" s="32"/>
      <c r="L224" s="33"/>
      <c r="M224" s="34"/>
      <c r="N224" s="35"/>
      <c r="O224" s="33"/>
      <c r="P224" s="36"/>
      <c r="Q224" s="46"/>
      <c r="R224" s="396"/>
      <c r="S224" s="392"/>
      <c r="T224" s="392"/>
      <c r="U224" s="231"/>
      <c r="V224" s="71"/>
      <c r="W224" s="71"/>
      <c r="X224" s="232"/>
      <c r="Y224" s="32"/>
      <c r="Z224" s="446"/>
      <c r="AA224" s="37"/>
      <c r="AB224" s="35"/>
      <c r="AC224" s="446"/>
      <c r="AD224" s="33"/>
      <c r="AE224" s="445"/>
      <c r="AF224" s="304"/>
      <c r="AG224" s="32"/>
      <c r="AH224" s="38"/>
      <c r="AI224" s="35"/>
      <c r="AJ224" s="39"/>
      <c r="AK224" s="38"/>
      <c r="AL224" s="693"/>
      <c r="AM224" s="38"/>
      <c r="AN224" s="446"/>
      <c r="AO224" s="40"/>
      <c r="AP224" s="446"/>
      <c r="AQ224" s="41"/>
      <c r="AR224" s="38"/>
      <c r="AS224" s="446"/>
      <c r="AT224" s="39"/>
      <c r="AU224" s="446"/>
      <c r="AV224" s="35"/>
      <c r="AW224" s="38"/>
      <c r="AX224" s="35"/>
      <c r="AY224" s="54"/>
      <c r="AZ224" s="55"/>
      <c r="BA224" s="31"/>
      <c r="BB224" s="33"/>
      <c r="BC224" s="34"/>
      <c r="BD224" s="35"/>
      <c r="BE224" s="33"/>
      <c r="BF224" s="43"/>
    </row>
    <row r="225" spans="1:58" ht="21" customHeight="1">
      <c r="A225" s="28" t="s">
        <v>685</v>
      </c>
      <c r="B225" s="29">
        <v>43773</v>
      </c>
      <c r="C225" s="30">
        <f t="shared" si="7"/>
        <v>2</v>
      </c>
      <c r="D225" s="71">
        <f t="shared" si="6"/>
        <v>1</v>
      </c>
      <c r="E225" s="31"/>
      <c r="F225" s="37"/>
      <c r="G225" s="32"/>
      <c r="H225" s="45"/>
      <c r="I225" s="31"/>
      <c r="J225" s="45"/>
      <c r="K225" s="32"/>
      <c r="L225" s="33"/>
      <c r="M225" s="34"/>
      <c r="N225" s="35"/>
      <c r="O225" s="33"/>
      <c r="P225" s="36"/>
      <c r="Q225" s="46"/>
      <c r="R225" s="396"/>
      <c r="S225" s="392"/>
      <c r="T225" s="392"/>
      <c r="U225" s="231"/>
      <c r="V225" s="71"/>
      <c r="W225" s="71"/>
      <c r="X225" s="232"/>
      <c r="Y225" s="32"/>
      <c r="Z225" s="446"/>
      <c r="AA225" s="37"/>
      <c r="AB225" s="35"/>
      <c r="AC225" s="446"/>
      <c r="AD225" s="33"/>
      <c r="AE225" s="444"/>
      <c r="AF225" s="304"/>
      <c r="AG225" s="32"/>
      <c r="AH225" s="38"/>
      <c r="AI225" s="35"/>
      <c r="AJ225" s="39"/>
      <c r="AK225" s="38"/>
      <c r="AL225" s="693"/>
      <c r="AM225" s="38"/>
      <c r="AN225" s="446"/>
      <c r="AO225" s="40"/>
      <c r="AP225" s="446"/>
      <c r="AQ225" s="41"/>
      <c r="AR225" s="38"/>
      <c r="AS225" s="446"/>
      <c r="AT225" s="39"/>
      <c r="AU225" s="446"/>
      <c r="AV225" s="35"/>
      <c r="AW225" s="38"/>
      <c r="AX225" s="35"/>
      <c r="AY225" s="39"/>
      <c r="AZ225" s="42"/>
      <c r="BA225" s="31"/>
      <c r="BB225" s="33"/>
      <c r="BC225" s="34"/>
      <c r="BD225" s="35"/>
      <c r="BE225" s="33"/>
      <c r="BF225" s="43"/>
    </row>
    <row r="226" spans="1:58" ht="21" customHeight="1">
      <c r="A226" s="28" t="s">
        <v>685</v>
      </c>
      <c r="B226" s="29">
        <v>43774</v>
      </c>
      <c r="C226" s="30">
        <f t="shared" si="7"/>
        <v>3</v>
      </c>
      <c r="D226" s="71" t="str">
        <f t="shared" si="6"/>
        <v/>
      </c>
      <c r="E226" s="31"/>
      <c r="F226" s="37"/>
      <c r="G226" s="32"/>
      <c r="H226" s="45"/>
      <c r="I226" s="31"/>
      <c r="J226" s="45"/>
      <c r="K226" s="32"/>
      <c r="L226" s="33"/>
      <c r="M226" s="34"/>
      <c r="N226" s="35"/>
      <c r="O226" s="33"/>
      <c r="P226" s="36"/>
      <c r="Q226" s="46"/>
      <c r="R226" s="396"/>
      <c r="S226" s="392">
        <v>1</v>
      </c>
      <c r="T226" s="392"/>
      <c r="U226" s="231"/>
      <c r="V226" s="71"/>
      <c r="W226" s="71"/>
      <c r="X226" s="232"/>
      <c r="Y226" s="32"/>
      <c r="Z226" s="446"/>
      <c r="AA226" s="37"/>
      <c r="AB226" s="35"/>
      <c r="AC226" s="446"/>
      <c r="AD226" s="33"/>
      <c r="AE226" s="444"/>
      <c r="AF226" s="304"/>
      <c r="AG226" s="32"/>
      <c r="AH226" s="38"/>
      <c r="AI226" s="35"/>
      <c r="AJ226" s="39"/>
      <c r="AK226" s="38"/>
      <c r="AL226" s="693"/>
      <c r="AM226" s="38"/>
      <c r="AN226" s="446"/>
      <c r="AO226" s="40"/>
      <c r="AP226" s="446"/>
      <c r="AQ226" s="41"/>
      <c r="AR226" s="38"/>
      <c r="AS226" s="446"/>
      <c r="AT226" s="39"/>
      <c r="AU226" s="446"/>
      <c r="AV226" s="35"/>
      <c r="AW226" s="38"/>
      <c r="AX226" s="35"/>
      <c r="AY226" s="39"/>
      <c r="AZ226" s="42"/>
      <c r="BA226" s="31"/>
      <c r="BB226" s="33"/>
      <c r="BC226" s="34"/>
      <c r="BD226" s="35"/>
      <c r="BE226" s="33"/>
      <c r="BF226" s="43"/>
    </row>
    <row r="227" spans="1:58" ht="21" customHeight="1">
      <c r="A227" s="28" t="s">
        <v>685</v>
      </c>
      <c r="B227" s="29">
        <v>43775</v>
      </c>
      <c r="C227" s="30">
        <f t="shared" si="7"/>
        <v>4</v>
      </c>
      <c r="D227" s="71" t="str">
        <f t="shared" si="6"/>
        <v/>
      </c>
      <c r="E227" s="31"/>
      <c r="F227" s="37"/>
      <c r="G227" s="32"/>
      <c r="H227" s="45"/>
      <c r="I227" s="31"/>
      <c r="J227" s="45"/>
      <c r="K227" s="32"/>
      <c r="L227" s="33"/>
      <c r="M227" s="34"/>
      <c r="N227" s="35"/>
      <c r="O227" s="33"/>
      <c r="P227" s="36"/>
      <c r="Q227" s="46"/>
      <c r="R227" s="396"/>
      <c r="S227" s="392">
        <v>1</v>
      </c>
      <c r="T227" s="392"/>
      <c r="U227" s="231"/>
      <c r="V227" s="71"/>
      <c r="W227" s="71"/>
      <c r="X227" s="232"/>
      <c r="Y227" s="32"/>
      <c r="Z227" s="446"/>
      <c r="AA227" s="37"/>
      <c r="AB227" s="35"/>
      <c r="AC227" s="446"/>
      <c r="AD227" s="33"/>
      <c r="AE227" s="444"/>
      <c r="AF227" s="304"/>
      <c r="AG227" s="32"/>
      <c r="AH227" s="38"/>
      <c r="AI227" s="35"/>
      <c r="AJ227" s="39"/>
      <c r="AK227" s="38"/>
      <c r="AL227" s="693"/>
      <c r="AM227" s="38"/>
      <c r="AN227" s="446"/>
      <c r="AO227" s="40"/>
      <c r="AP227" s="446"/>
      <c r="AQ227" s="41"/>
      <c r="AR227" s="38"/>
      <c r="AS227" s="446"/>
      <c r="AT227" s="39"/>
      <c r="AU227" s="446"/>
      <c r="AV227" s="35"/>
      <c r="AW227" s="38"/>
      <c r="AX227" s="35"/>
      <c r="AY227" s="39"/>
      <c r="AZ227" s="42"/>
      <c r="BA227" s="31"/>
      <c r="BB227" s="33"/>
      <c r="BC227" s="34"/>
      <c r="BD227" s="35"/>
      <c r="BE227" s="33"/>
      <c r="BF227" s="43"/>
    </row>
    <row r="228" spans="1:58" ht="21" customHeight="1">
      <c r="A228" s="28" t="s">
        <v>685</v>
      </c>
      <c r="B228" s="29">
        <v>43776</v>
      </c>
      <c r="C228" s="30">
        <f t="shared" si="7"/>
        <v>5</v>
      </c>
      <c r="D228" s="71" t="str">
        <f t="shared" si="6"/>
        <v/>
      </c>
      <c r="E228" s="31"/>
      <c r="F228" s="37"/>
      <c r="G228" s="32"/>
      <c r="H228" s="45"/>
      <c r="I228" s="31"/>
      <c r="J228" s="45"/>
      <c r="K228" s="32"/>
      <c r="L228" s="33"/>
      <c r="M228" s="34"/>
      <c r="N228" s="35"/>
      <c r="O228" s="33"/>
      <c r="P228" s="36"/>
      <c r="Q228" s="46"/>
      <c r="R228" s="396"/>
      <c r="S228" s="392">
        <v>1</v>
      </c>
      <c r="T228" s="392"/>
      <c r="U228" s="231"/>
      <c r="V228" s="71"/>
      <c r="W228" s="71"/>
      <c r="X228" s="232"/>
      <c r="Y228" s="32"/>
      <c r="Z228" s="446"/>
      <c r="AA228" s="37"/>
      <c r="AB228" s="35"/>
      <c r="AC228" s="446"/>
      <c r="AD228" s="33"/>
      <c r="AE228" s="444"/>
      <c r="AF228" s="304"/>
      <c r="AG228" s="32"/>
      <c r="AH228" s="38"/>
      <c r="AI228" s="35"/>
      <c r="AJ228" s="39"/>
      <c r="AK228" s="38"/>
      <c r="AL228" s="693"/>
      <c r="AM228" s="38"/>
      <c r="AN228" s="446"/>
      <c r="AO228" s="40"/>
      <c r="AP228" s="446"/>
      <c r="AQ228" s="41"/>
      <c r="AR228" s="38"/>
      <c r="AS228" s="446"/>
      <c r="AT228" s="39"/>
      <c r="AU228" s="446"/>
      <c r="AV228" s="35"/>
      <c r="AW228" s="38"/>
      <c r="AX228" s="35"/>
      <c r="AY228" s="39"/>
      <c r="AZ228" s="42"/>
      <c r="BA228" s="31"/>
      <c r="BB228" s="33"/>
      <c r="BC228" s="34"/>
      <c r="BD228" s="35"/>
      <c r="BE228" s="33"/>
      <c r="BF228" s="43"/>
    </row>
    <row r="229" spans="1:58" ht="21" customHeight="1">
      <c r="A229" s="28" t="s">
        <v>685</v>
      </c>
      <c r="B229" s="29">
        <v>43777</v>
      </c>
      <c r="C229" s="30">
        <f t="shared" si="7"/>
        <v>6</v>
      </c>
      <c r="D229" s="71" t="str">
        <f t="shared" si="6"/>
        <v/>
      </c>
      <c r="E229" s="31"/>
      <c r="F229" s="37"/>
      <c r="G229" s="32"/>
      <c r="H229" s="45"/>
      <c r="I229" s="31"/>
      <c r="J229" s="45"/>
      <c r="K229" s="32"/>
      <c r="L229" s="33"/>
      <c r="M229" s="34"/>
      <c r="N229" s="35"/>
      <c r="O229" s="33"/>
      <c r="P229" s="36"/>
      <c r="Q229" s="46"/>
      <c r="R229" s="396"/>
      <c r="S229" s="392">
        <v>1</v>
      </c>
      <c r="T229" s="392"/>
      <c r="U229" s="231"/>
      <c r="V229" s="71"/>
      <c r="W229" s="71"/>
      <c r="X229" s="232"/>
      <c r="Y229" s="32"/>
      <c r="Z229" s="446"/>
      <c r="AA229" s="37"/>
      <c r="AB229" s="35"/>
      <c r="AC229" s="446"/>
      <c r="AD229" s="33"/>
      <c r="AE229" s="444"/>
      <c r="AF229" s="304"/>
      <c r="AG229" s="32"/>
      <c r="AH229" s="38"/>
      <c r="AI229" s="35"/>
      <c r="AJ229" s="39"/>
      <c r="AK229" s="38"/>
      <c r="AL229" s="693"/>
      <c r="AM229" s="38"/>
      <c r="AN229" s="446"/>
      <c r="AO229" s="40"/>
      <c r="AP229" s="446"/>
      <c r="AQ229" s="41"/>
      <c r="AR229" s="38"/>
      <c r="AS229" s="446"/>
      <c r="AT229" s="39"/>
      <c r="AU229" s="446"/>
      <c r="AV229" s="35"/>
      <c r="AW229" s="38"/>
      <c r="AX229" s="35"/>
      <c r="AY229" s="39"/>
      <c r="AZ229" s="42"/>
      <c r="BA229" s="31"/>
      <c r="BB229" s="33"/>
      <c r="BC229" s="34"/>
      <c r="BD229" s="35"/>
      <c r="BE229" s="33"/>
      <c r="BF229" s="43"/>
    </row>
    <row r="230" spans="1:58" ht="21" customHeight="1">
      <c r="A230" s="28" t="s">
        <v>685</v>
      </c>
      <c r="B230" s="29">
        <v>43778</v>
      </c>
      <c r="C230" s="30">
        <f t="shared" si="7"/>
        <v>7</v>
      </c>
      <c r="D230" s="71">
        <f t="shared" si="6"/>
        <v>1</v>
      </c>
      <c r="E230" s="31"/>
      <c r="F230" s="37"/>
      <c r="G230" s="32"/>
      <c r="H230" s="45"/>
      <c r="I230" s="31"/>
      <c r="J230" s="45"/>
      <c r="K230" s="32"/>
      <c r="L230" s="33"/>
      <c r="M230" s="34"/>
      <c r="N230" s="35"/>
      <c r="O230" s="33"/>
      <c r="P230" s="36"/>
      <c r="Q230" s="46"/>
      <c r="R230" s="425"/>
      <c r="S230" s="392"/>
      <c r="T230" s="392"/>
      <c r="U230" s="231"/>
      <c r="V230" s="71"/>
      <c r="W230" s="71"/>
      <c r="X230" s="232"/>
      <c r="Y230" s="32"/>
      <c r="Z230" s="446"/>
      <c r="AA230" s="37"/>
      <c r="AB230" s="35"/>
      <c r="AC230" s="446"/>
      <c r="AD230" s="33"/>
      <c r="AE230" s="444"/>
      <c r="AF230" s="304"/>
      <c r="AG230" s="32"/>
      <c r="AH230" s="38"/>
      <c r="AI230" s="35"/>
      <c r="AJ230" s="39"/>
      <c r="AK230" s="38"/>
      <c r="AL230" s="693"/>
      <c r="AM230" s="38"/>
      <c r="AN230" s="446"/>
      <c r="AO230" s="40"/>
      <c r="AP230" s="446"/>
      <c r="AQ230" s="41"/>
      <c r="AR230" s="38"/>
      <c r="AS230" s="446"/>
      <c r="AT230" s="39"/>
      <c r="AU230" s="446"/>
      <c r="AV230" s="35"/>
      <c r="AW230" s="38"/>
      <c r="AX230" s="35"/>
      <c r="AY230" s="39"/>
      <c r="AZ230" s="42"/>
      <c r="BA230" s="31"/>
      <c r="BB230" s="33"/>
      <c r="BC230" s="34"/>
      <c r="BD230" s="35"/>
      <c r="BE230" s="33"/>
      <c r="BF230" s="43"/>
    </row>
    <row r="231" spans="1:58" ht="21" customHeight="1">
      <c r="A231" s="28" t="s">
        <v>685</v>
      </c>
      <c r="B231" s="29">
        <v>43779</v>
      </c>
      <c r="C231" s="30">
        <f t="shared" si="7"/>
        <v>1</v>
      </c>
      <c r="D231" s="71">
        <f t="shared" si="6"/>
        <v>1</v>
      </c>
      <c r="E231" s="31"/>
      <c r="F231" s="37"/>
      <c r="G231" s="32"/>
      <c r="H231" s="45"/>
      <c r="I231" s="31"/>
      <c r="J231" s="45"/>
      <c r="K231" s="32"/>
      <c r="L231" s="33"/>
      <c r="M231" s="34"/>
      <c r="N231" s="35"/>
      <c r="O231" s="33"/>
      <c r="P231" s="36"/>
      <c r="Q231" s="46"/>
      <c r="R231" s="396"/>
      <c r="S231" s="392"/>
      <c r="T231" s="392"/>
      <c r="U231" s="231"/>
      <c r="V231" s="71"/>
      <c r="W231" s="71"/>
      <c r="X231" s="232"/>
      <c r="Y231" s="32"/>
      <c r="Z231" s="446"/>
      <c r="AA231" s="37"/>
      <c r="AB231" s="35"/>
      <c r="AC231" s="446"/>
      <c r="AD231" s="33"/>
      <c r="AE231" s="444"/>
      <c r="AF231" s="304"/>
      <c r="AG231" s="32"/>
      <c r="AH231" s="38"/>
      <c r="AI231" s="35"/>
      <c r="AJ231" s="39"/>
      <c r="AK231" s="38"/>
      <c r="AL231" s="693"/>
      <c r="AM231" s="38"/>
      <c r="AN231" s="446"/>
      <c r="AO231" s="40"/>
      <c r="AP231" s="446"/>
      <c r="AQ231" s="41"/>
      <c r="AR231" s="38"/>
      <c r="AS231" s="446"/>
      <c r="AT231" s="39"/>
      <c r="AU231" s="446"/>
      <c r="AV231" s="35"/>
      <c r="AW231" s="38"/>
      <c r="AX231" s="35"/>
      <c r="AY231" s="39"/>
      <c r="AZ231" s="42"/>
      <c r="BA231" s="31"/>
      <c r="BB231" s="33"/>
      <c r="BC231" s="34"/>
      <c r="BD231" s="35"/>
      <c r="BE231" s="33"/>
      <c r="BF231" s="43"/>
    </row>
    <row r="232" spans="1:58" ht="21" customHeight="1">
      <c r="A232" s="28" t="s">
        <v>685</v>
      </c>
      <c r="B232" s="29">
        <v>43780</v>
      </c>
      <c r="C232" s="30">
        <f t="shared" si="7"/>
        <v>2</v>
      </c>
      <c r="D232" s="71" t="str">
        <f t="shared" si="6"/>
        <v/>
      </c>
      <c r="E232" s="31"/>
      <c r="F232" s="37"/>
      <c r="G232" s="32"/>
      <c r="H232" s="45"/>
      <c r="I232" s="31"/>
      <c r="J232" s="45"/>
      <c r="K232" s="32"/>
      <c r="L232" s="33"/>
      <c r="M232" s="34"/>
      <c r="N232" s="35"/>
      <c r="O232" s="33"/>
      <c r="P232" s="36"/>
      <c r="Q232" s="46"/>
      <c r="R232" s="396"/>
      <c r="S232" s="231">
        <v>1</v>
      </c>
      <c r="T232" s="231"/>
      <c r="U232" s="231"/>
      <c r="V232" s="71"/>
      <c r="W232" s="71"/>
      <c r="X232" s="232"/>
      <c r="Y232" s="32"/>
      <c r="Z232" s="446"/>
      <c r="AA232" s="37"/>
      <c r="AB232" s="35"/>
      <c r="AC232" s="446"/>
      <c r="AD232" s="33"/>
      <c r="AE232" s="444"/>
      <c r="AF232" s="304"/>
      <c r="AG232" s="32"/>
      <c r="AH232" s="38"/>
      <c r="AI232" s="35"/>
      <c r="AJ232" s="39"/>
      <c r="AK232" s="38"/>
      <c r="AL232" s="693"/>
      <c r="AM232" s="38"/>
      <c r="AN232" s="446"/>
      <c r="AO232" s="40"/>
      <c r="AP232" s="446"/>
      <c r="AQ232" s="41"/>
      <c r="AR232" s="38"/>
      <c r="AS232" s="446"/>
      <c r="AT232" s="39"/>
      <c r="AU232" s="446"/>
      <c r="AV232" s="35"/>
      <c r="AW232" s="38"/>
      <c r="AX232" s="35"/>
      <c r="AY232" s="39"/>
      <c r="AZ232" s="42"/>
      <c r="BA232" s="31"/>
      <c r="BB232" s="33"/>
      <c r="BC232" s="34"/>
      <c r="BD232" s="35"/>
      <c r="BE232" s="33"/>
      <c r="BF232" s="43"/>
    </row>
    <row r="233" spans="1:58" ht="21" customHeight="1">
      <c r="A233" s="28" t="s">
        <v>685</v>
      </c>
      <c r="B233" s="29">
        <v>43781</v>
      </c>
      <c r="C233" s="30">
        <f t="shared" si="7"/>
        <v>3</v>
      </c>
      <c r="D233" s="71" t="str">
        <f t="shared" si="6"/>
        <v/>
      </c>
      <c r="E233" s="31"/>
      <c r="F233" s="37"/>
      <c r="G233" s="32"/>
      <c r="H233" s="45"/>
      <c r="I233" s="31"/>
      <c r="J233" s="45"/>
      <c r="K233" s="32"/>
      <c r="L233" s="33"/>
      <c r="M233" s="34"/>
      <c r="N233" s="35"/>
      <c r="O233" s="33"/>
      <c r="P233" s="36"/>
      <c r="Q233" s="46"/>
      <c r="R233" s="396"/>
      <c r="S233" s="231">
        <v>1</v>
      </c>
      <c r="T233" s="231"/>
      <c r="U233" s="231"/>
      <c r="V233" s="71"/>
      <c r="W233" s="71"/>
      <c r="X233" s="232"/>
      <c r="Y233" s="32"/>
      <c r="Z233" s="446"/>
      <c r="AA233" s="37"/>
      <c r="AB233" s="35"/>
      <c r="AC233" s="446"/>
      <c r="AD233" s="33"/>
      <c r="AE233" s="444"/>
      <c r="AF233" s="304"/>
      <c r="AG233" s="32"/>
      <c r="AH233" s="38"/>
      <c r="AI233" s="35"/>
      <c r="AJ233" s="39"/>
      <c r="AK233" s="38"/>
      <c r="AL233" s="693"/>
      <c r="AM233" s="38"/>
      <c r="AN233" s="446"/>
      <c r="AO233" s="40"/>
      <c r="AP233" s="446"/>
      <c r="AQ233" s="41"/>
      <c r="AR233" s="38"/>
      <c r="AS233" s="446"/>
      <c r="AT233" s="39"/>
      <c r="AU233" s="446"/>
      <c r="AV233" s="35"/>
      <c r="AW233" s="38"/>
      <c r="AX233" s="35"/>
      <c r="AY233" s="39"/>
      <c r="AZ233" s="42"/>
      <c r="BA233" s="31"/>
      <c r="BB233" s="33"/>
      <c r="BC233" s="34"/>
      <c r="BD233" s="35"/>
      <c r="BE233" s="33"/>
      <c r="BF233" s="43"/>
    </row>
    <row r="234" spans="1:58" ht="21" customHeight="1">
      <c r="A234" s="28" t="s">
        <v>685</v>
      </c>
      <c r="B234" s="29">
        <v>43782</v>
      </c>
      <c r="C234" s="30">
        <f t="shared" si="7"/>
        <v>4</v>
      </c>
      <c r="D234" s="71" t="str">
        <f t="shared" si="6"/>
        <v/>
      </c>
      <c r="E234" s="31"/>
      <c r="F234" s="37"/>
      <c r="G234" s="32"/>
      <c r="H234" s="45"/>
      <c r="I234" s="31"/>
      <c r="J234" s="45"/>
      <c r="K234" s="32"/>
      <c r="L234" s="33"/>
      <c r="M234" s="34"/>
      <c r="N234" s="35"/>
      <c r="O234" s="33"/>
      <c r="P234" s="36"/>
      <c r="Q234" s="46"/>
      <c r="R234" s="396"/>
      <c r="S234" s="231">
        <v>1</v>
      </c>
      <c r="T234" s="231"/>
      <c r="U234" s="231"/>
      <c r="V234" s="71"/>
      <c r="W234" s="71"/>
      <c r="X234" s="232"/>
      <c r="Y234" s="32"/>
      <c r="Z234" s="446"/>
      <c r="AA234" s="37"/>
      <c r="AB234" s="35"/>
      <c r="AC234" s="446"/>
      <c r="AD234" s="33"/>
      <c r="AE234" s="444"/>
      <c r="AF234" s="304"/>
      <c r="AG234" s="32"/>
      <c r="AH234" s="38"/>
      <c r="AI234" s="35"/>
      <c r="AJ234" s="39"/>
      <c r="AK234" s="38"/>
      <c r="AL234" s="693"/>
      <c r="AM234" s="38"/>
      <c r="AN234" s="446"/>
      <c r="AO234" s="40"/>
      <c r="AP234" s="446"/>
      <c r="AQ234" s="41"/>
      <c r="AR234" s="38"/>
      <c r="AS234" s="446"/>
      <c r="AT234" s="39"/>
      <c r="AU234" s="446"/>
      <c r="AV234" s="35"/>
      <c r="AW234" s="38"/>
      <c r="AX234" s="35"/>
      <c r="AY234" s="39"/>
      <c r="AZ234" s="42"/>
      <c r="BA234" s="31"/>
      <c r="BB234" s="33"/>
      <c r="BC234" s="34"/>
      <c r="BD234" s="35"/>
      <c r="BE234" s="33"/>
      <c r="BF234" s="43"/>
    </row>
    <row r="235" spans="1:58" ht="21" customHeight="1">
      <c r="A235" s="28" t="s">
        <v>685</v>
      </c>
      <c r="B235" s="29">
        <v>43783</v>
      </c>
      <c r="C235" s="30">
        <f t="shared" si="7"/>
        <v>5</v>
      </c>
      <c r="D235" s="71" t="str">
        <f t="shared" si="6"/>
        <v/>
      </c>
      <c r="E235" s="31"/>
      <c r="F235" s="37"/>
      <c r="G235" s="32"/>
      <c r="H235" s="45"/>
      <c r="I235" s="31"/>
      <c r="J235" s="45"/>
      <c r="K235" s="32"/>
      <c r="L235" s="33"/>
      <c r="M235" s="34"/>
      <c r="N235" s="35"/>
      <c r="O235" s="33"/>
      <c r="P235" s="36"/>
      <c r="Q235" s="46"/>
      <c r="R235" s="396"/>
      <c r="S235" s="231">
        <v>1</v>
      </c>
      <c r="T235" s="231"/>
      <c r="U235" s="231"/>
      <c r="V235" s="71"/>
      <c r="W235" s="71"/>
      <c r="X235" s="232"/>
      <c r="Y235" s="32"/>
      <c r="Z235" s="446"/>
      <c r="AA235" s="37"/>
      <c r="AB235" s="35"/>
      <c r="AC235" s="446"/>
      <c r="AD235" s="33"/>
      <c r="AE235" s="444"/>
      <c r="AF235" s="304"/>
      <c r="AG235" s="32"/>
      <c r="AH235" s="38"/>
      <c r="AI235" s="35"/>
      <c r="AJ235" s="39"/>
      <c r="AK235" s="38"/>
      <c r="AL235" s="693"/>
      <c r="AM235" s="38"/>
      <c r="AN235" s="446"/>
      <c r="AO235" s="40"/>
      <c r="AP235" s="446"/>
      <c r="AQ235" s="41"/>
      <c r="AR235" s="38"/>
      <c r="AS235" s="446"/>
      <c r="AT235" s="39"/>
      <c r="AU235" s="446"/>
      <c r="AV235" s="35"/>
      <c r="AW235" s="38"/>
      <c r="AX235" s="35"/>
      <c r="AY235" s="39"/>
      <c r="AZ235" s="42"/>
      <c r="BA235" s="31"/>
      <c r="BB235" s="33"/>
      <c r="BC235" s="34"/>
      <c r="BD235" s="35"/>
      <c r="BE235" s="33"/>
      <c r="BF235" s="43"/>
    </row>
    <row r="236" spans="1:58" ht="21" customHeight="1">
      <c r="A236" s="28" t="s">
        <v>685</v>
      </c>
      <c r="B236" s="29">
        <v>43784</v>
      </c>
      <c r="C236" s="30">
        <f t="shared" si="7"/>
        <v>6</v>
      </c>
      <c r="D236" s="71" t="str">
        <f t="shared" si="6"/>
        <v/>
      </c>
      <c r="E236" s="31"/>
      <c r="F236" s="37"/>
      <c r="G236" s="32"/>
      <c r="H236" s="45"/>
      <c r="I236" s="31"/>
      <c r="J236" s="45"/>
      <c r="K236" s="32"/>
      <c r="L236" s="33"/>
      <c r="M236" s="34"/>
      <c r="N236" s="35"/>
      <c r="O236" s="33"/>
      <c r="P236" s="36"/>
      <c r="Q236" s="46"/>
      <c r="R236" s="396"/>
      <c r="S236" s="392">
        <v>1</v>
      </c>
      <c r="T236" s="392"/>
      <c r="U236" s="231"/>
      <c r="V236" s="71"/>
      <c r="W236" s="71"/>
      <c r="X236" s="232"/>
      <c r="Y236" s="32"/>
      <c r="Z236" s="446"/>
      <c r="AA236" s="37"/>
      <c r="AB236" s="35"/>
      <c r="AC236" s="446"/>
      <c r="AD236" s="33"/>
      <c r="AE236" s="444"/>
      <c r="AF236" s="304"/>
      <c r="AG236" s="32"/>
      <c r="AH236" s="38"/>
      <c r="AI236" s="35"/>
      <c r="AJ236" s="39"/>
      <c r="AK236" s="38"/>
      <c r="AL236" s="693"/>
      <c r="AM236" s="38"/>
      <c r="AN236" s="446"/>
      <c r="AO236" s="40"/>
      <c r="AP236" s="446"/>
      <c r="AQ236" s="41"/>
      <c r="AR236" s="38"/>
      <c r="AS236" s="446"/>
      <c r="AT236" s="39"/>
      <c r="AU236" s="446"/>
      <c r="AV236" s="35"/>
      <c r="AW236" s="38"/>
      <c r="AX236" s="35"/>
      <c r="AY236" s="39"/>
      <c r="AZ236" s="42"/>
      <c r="BA236" s="31"/>
      <c r="BB236" s="33"/>
      <c r="BC236" s="34"/>
      <c r="BD236" s="35"/>
      <c r="BE236" s="33"/>
      <c r="BF236" s="43"/>
    </row>
    <row r="237" spans="1:58" ht="21" customHeight="1">
      <c r="A237" s="28" t="s">
        <v>685</v>
      </c>
      <c r="B237" s="29">
        <v>43785</v>
      </c>
      <c r="C237" s="30">
        <f t="shared" si="7"/>
        <v>7</v>
      </c>
      <c r="D237" s="71">
        <f t="shared" si="6"/>
        <v>1</v>
      </c>
      <c r="E237" s="31"/>
      <c r="F237" s="37"/>
      <c r="G237" s="32"/>
      <c r="H237" s="45"/>
      <c r="I237" s="31"/>
      <c r="J237" s="45"/>
      <c r="K237" s="32"/>
      <c r="L237" s="33"/>
      <c r="M237" s="34"/>
      <c r="N237" s="35"/>
      <c r="O237" s="33"/>
      <c r="P237" s="36"/>
      <c r="Q237" s="46"/>
      <c r="R237" s="396"/>
      <c r="S237" s="392"/>
      <c r="T237" s="392"/>
      <c r="U237" s="231"/>
      <c r="V237" s="71"/>
      <c r="W237" s="71"/>
      <c r="X237" s="232"/>
      <c r="Y237" s="32"/>
      <c r="Z237" s="446"/>
      <c r="AA237" s="37"/>
      <c r="AB237" s="35"/>
      <c r="AC237" s="446"/>
      <c r="AD237" s="33"/>
      <c r="AE237" s="444"/>
      <c r="AF237" s="304"/>
      <c r="AG237" s="32"/>
      <c r="AH237" s="38"/>
      <c r="AI237" s="35"/>
      <c r="AJ237" s="39"/>
      <c r="AK237" s="38"/>
      <c r="AL237" s="693"/>
      <c r="AM237" s="38"/>
      <c r="AN237" s="446"/>
      <c r="AO237" s="40"/>
      <c r="AP237" s="446"/>
      <c r="AQ237" s="41"/>
      <c r="AR237" s="38"/>
      <c r="AS237" s="446"/>
      <c r="AT237" s="39"/>
      <c r="AU237" s="446"/>
      <c r="AV237" s="35"/>
      <c r="AW237" s="38"/>
      <c r="AX237" s="35"/>
      <c r="AY237" s="39"/>
      <c r="AZ237" s="42"/>
      <c r="BA237" s="31"/>
      <c r="BB237" s="33"/>
      <c r="BC237" s="34"/>
      <c r="BD237" s="35"/>
      <c r="BE237" s="33"/>
      <c r="BF237" s="43"/>
    </row>
    <row r="238" spans="1:58" ht="21" customHeight="1">
      <c r="A238" s="28" t="s">
        <v>685</v>
      </c>
      <c r="B238" s="29">
        <v>43786</v>
      </c>
      <c r="C238" s="30">
        <f t="shared" si="7"/>
        <v>1</v>
      </c>
      <c r="D238" s="71">
        <f t="shared" si="6"/>
        <v>1</v>
      </c>
      <c r="E238" s="31"/>
      <c r="F238" s="37"/>
      <c r="G238" s="32"/>
      <c r="H238" s="45"/>
      <c r="I238" s="31"/>
      <c r="J238" s="45"/>
      <c r="K238" s="32"/>
      <c r="L238" s="33"/>
      <c r="M238" s="34"/>
      <c r="N238" s="35"/>
      <c r="O238" s="33"/>
      <c r="P238" s="36"/>
      <c r="Q238" s="46"/>
      <c r="R238" s="396"/>
      <c r="S238" s="231"/>
      <c r="T238" s="231"/>
      <c r="U238" s="231"/>
      <c r="V238" s="71"/>
      <c r="W238" s="71"/>
      <c r="X238" s="232"/>
      <c r="Y238" s="32"/>
      <c r="Z238" s="446"/>
      <c r="AA238" s="37"/>
      <c r="AB238" s="35"/>
      <c r="AC238" s="446"/>
      <c r="AD238" s="33"/>
      <c r="AE238" s="444"/>
      <c r="AF238" s="304"/>
      <c r="AG238" s="32"/>
      <c r="AH238" s="38"/>
      <c r="AI238" s="35"/>
      <c r="AJ238" s="39"/>
      <c r="AK238" s="38"/>
      <c r="AL238" s="693"/>
      <c r="AM238" s="38"/>
      <c r="AN238" s="446"/>
      <c r="AO238" s="40"/>
      <c r="AP238" s="446"/>
      <c r="AQ238" s="41"/>
      <c r="AR238" s="38"/>
      <c r="AS238" s="446"/>
      <c r="AT238" s="39"/>
      <c r="AU238" s="446"/>
      <c r="AV238" s="35"/>
      <c r="AW238" s="38"/>
      <c r="AX238" s="35"/>
      <c r="AY238" s="39"/>
      <c r="AZ238" s="42"/>
      <c r="BA238" s="31"/>
      <c r="BB238" s="33"/>
      <c r="BC238" s="34"/>
      <c r="BD238" s="35"/>
      <c r="BE238" s="33"/>
      <c r="BF238" s="43"/>
    </row>
    <row r="239" spans="1:58" ht="21" customHeight="1">
      <c r="A239" s="28" t="s">
        <v>685</v>
      </c>
      <c r="B239" s="29">
        <v>43787</v>
      </c>
      <c r="C239" s="30">
        <f t="shared" si="7"/>
        <v>2</v>
      </c>
      <c r="D239" s="71" t="str">
        <f t="shared" si="6"/>
        <v/>
      </c>
      <c r="E239" s="31"/>
      <c r="F239" s="37"/>
      <c r="G239" s="32"/>
      <c r="H239" s="45"/>
      <c r="I239" s="31"/>
      <c r="J239" s="45"/>
      <c r="K239" s="32"/>
      <c r="L239" s="33"/>
      <c r="M239" s="34"/>
      <c r="N239" s="35"/>
      <c r="O239" s="33"/>
      <c r="P239" s="36"/>
      <c r="Q239" s="46"/>
      <c r="R239" s="396"/>
      <c r="S239" s="231">
        <v>1</v>
      </c>
      <c r="T239" s="231"/>
      <c r="U239" s="231"/>
      <c r="V239" s="71"/>
      <c r="W239" s="71"/>
      <c r="X239" s="232"/>
      <c r="Y239" s="32"/>
      <c r="Z239" s="446"/>
      <c r="AA239" s="37"/>
      <c r="AB239" s="35"/>
      <c r="AC239" s="446"/>
      <c r="AD239" s="33"/>
      <c r="AE239" s="444"/>
      <c r="AF239" s="304"/>
      <c r="AG239" s="32"/>
      <c r="AH239" s="38"/>
      <c r="AI239" s="35"/>
      <c r="AJ239" s="39"/>
      <c r="AK239" s="38"/>
      <c r="AL239" s="693"/>
      <c r="AM239" s="38"/>
      <c r="AN239" s="446"/>
      <c r="AO239" s="40"/>
      <c r="AP239" s="446"/>
      <c r="AQ239" s="41"/>
      <c r="AR239" s="38"/>
      <c r="AS239" s="446"/>
      <c r="AT239" s="39"/>
      <c r="AU239" s="446"/>
      <c r="AV239" s="35"/>
      <c r="AW239" s="38"/>
      <c r="AX239" s="35"/>
      <c r="AY239" s="39"/>
      <c r="AZ239" s="42"/>
      <c r="BA239" s="31"/>
      <c r="BB239" s="33"/>
      <c r="BC239" s="34"/>
      <c r="BD239" s="35"/>
      <c r="BE239" s="33"/>
      <c r="BF239" s="43"/>
    </row>
    <row r="240" spans="1:58" ht="21" customHeight="1">
      <c r="A240" s="28" t="s">
        <v>685</v>
      </c>
      <c r="B240" s="29">
        <v>43788</v>
      </c>
      <c r="C240" s="30">
        <f t="shared" si="7"/>
        <v>3</v>
      </c>
      <c r="D240" s="71" t="str">
        <f t="shared" si="6"/>
        <v/>
      </c>
      <c r="E240" s="31"/>
      <c r="F240" s="37"/>
      <c r="G240" s="32"/>
      <c r="H240" s="45"/>
      <c r="I240" s="31"/>
      <c r="J240" s="45"/>
      <c r="K240" s="32"/>
      <c r="L240" s="33"/>
      <c r="M240" s="34"/>
      <c r="N240" s="35"/>
      <c r="O240" s="33"/>
      <c r="P240" s="36"/>
      <c r="Q240" s="46"/>
      <c r="R240" s="396"/>
      <c r="S240" s="231">
        <v>1</v>
      </c>
      <c r="T240" s="231"/>
      <c r="U240" s="231"/>
      <c r="V240" s="71"/>
      <c r="W240" s="71"/>
      <c r="X240" s="232"/>
      <c r="Y240" s="32"/>
      <c r="Z240" s="446"/>
      <c r="AA240" s="37"/>
      <c r="AB240" s="35"/>
      <c r="AC240" s="446"/>
      <c r="AD240" s="33"/>
      <c r="AE240" s="444"/>
      <c r="AF240" s="304"/>
      <c r="AG240" s="32"/>
      <c r="AH240" s="38"/>
      <c r="AI240" s="35"/>
      <c r="AJ240" s="39"/>
      <c r="AK240" s="38"/>
      <c r="AL240" s="693"/>
      <c r="AM240" s="38"/>
      <c r="AN240" s="446"/>
      <c r="AO240" s="40"/>
      <c r="AP240" s="446"/>
      <c r="AQ240" s="41"/>
      <c r="AR240" s="38"/>
      <c r="AS240" s="446"/>
      <c r="AT240" s="39"/>
      <c r="AU240" s="446"/>
      <c r="AV240" s="35"/>
      <c r="AW240" s="38"/>
      <c r="AX240" s="35"/>
      <c r="AY240" s="39"/>
      <c r="AZ240" s="42"/>
      <c r="BA240" s="31"/>
      <c r="BB240" s="33"/>
      <c r="BC240" s="34"/>
      <c r="BD240" s="35"/>
      <c r="BE240" s="33"/>
      <c r="BF240" s="43"/>
    </row>
    <row r="241" spans="1:58" ht="21" customHeight="1">
      <c r="A241" s="28" t="s">
        <v>685</v>
      </c>
      <c r="B241" s="29">
        <v>43789</v>
      </c>
      <c r="C241" s="30">
        <f t="shared" si="7"/>
        <v>4</v>
      </c>
      <c r="D241" s="71" t="str">
        <f t="shared" si="6"/>
        <v/>
      </c>
      <c r="E241" s="31"/>
      <c r="F241" s="37"/>
      <c r="G241" s="32"/>
      <c r="H241" s="45"/>
      <c r="I241" s="31"/>
      <c r="J241" s="45"/>
      <c r="K241" s="32"/>
      <c r="L241" s="33"/>
      <c r="M241" s="34"/>
      <c r="N241" s="35"/>
      <c r="O241" s="33"/>
      <c r="P241" s="36"/>
      <c r="Q241" s="46"/>
      <c r="R241" s="396"/>
      <c r="S241" s="231">
        <v>1</v>
      </c>
      <c r="T241" s="231"/>
      <c r="U241" s="231"/>
      <c r="V241" s="71"/>
      <c r="W241" s="71"/>
      <c r="X241" s="232"/>
      <c r="Y241" s="32"/>
      <c r="Z241" s="446"/>
      <c r="AA241" s="37"/>
      <c r="AB241" s="35"/>
      <c r="AC241" s="446"/>
      <c r="AD241" s="33"/>
      <c r="AE241" s="444"/>
      <c r="AF241" s="304"/>
      <c r="AG241" s="32"/>
      <c r="AH241" s="38"/>
      <c r="AI241" s="35"/>
      <c r="AJ241" s="39"/>
      <c r="AK241" s="38"/>
      <c r="AL241" s="693"/>
      <c r="AM241" s="38"/>
      <c r="AN241" s="446"/>
      <c r="AO241" s="40"/>
      <c r="AP241" s="446"/>
      <c r="AQ241" s="41"/>
      <c r="AR241" s="38"/>
      <c r="AS241" s="446"/>
      <c r="AT241" s="39"/>
      <c r="AU241" s="446"/>
      <c r="AV241" s="35"/>
      <c r="AW241" s="38"/>
      <c r="AX241" s="35"/>
      <c r="AY241" s="39"/>
      <c r="AZ241" s="42"/>
      <c r="BA241" s="31"/>
      <c r="BB241" s="33"/>
      <c r="BC241" s="34"/>
      <c r="BD241" s="35"/>
      <c r="BE241" s="33"/>
      <c r="BF241" s="43"/>
    </row>
    <row r="242" spans="1:58" ht="21" customHeight="1">
      <c r="A242" s="28" t="s">
        <v>685</v>
      </c>
      <c r="B242" s="29">
        <v>43790</v>
      </c>
      <c r="C242" s="30">
        <f t="shared" si="7"/>
        <v>5</v>
      </c>
      <c r="D242" s="71" t="str">
        <f t="shared" si="6"/>
        <v/>
      </c>
      <c r="E242" s="31"/>
      <c r="F242" s="37"/>
      <c r="G242" s="32"/>
      <c r="H242" s="45"/>
      <c r="I242" s="31"/>
      <c r="J242" s="45"/>
      <c r="K242" s="32"/>
      <c r="L242" s="33"/>
      <c r="M242" s="34"/>
      <c r="N242" s="35"/>
      <c r="O242" s="33"/>
      <c r="P242" s="36"/>
      <c r="Q242" s="46"/>
      <c r="R242" s="396"/>
      <c r="S242" s="231">
        <v>1</v>
      </c>
      <c r="T242" s="231"/>
      <c r="U242" s="231"/>
      <c r="V242" s="71"/>
      <c r="W242" s="71"/>
      <c r="X242" s="232"/>
      <c r="Y242" s="32"/>
      <c r="Z242" s="446"/>
      <c r="AA242" s="37"/>
      <c r="AB242" s="35"/>
      <c r="AC242" s="446"/>
      <c r="AD242" s="33"/>
      <c r="AE242" s="444"/>
      <c r="AF242" s="304"/>
      <c r="AG242" s="32"/>
      <c r="AH242" s="50"/>
      <c r="AI242" s="35"/>
      <c r="AJ242" s="39"/>
      <c r="AK242" s="38"/>
      <c r="AL242" s="693"/>
      <c r="AM242" s="38"/>
      <c r="AN242" s="446"/>
      <c r="AO242" s="40"/>
      <c r="AP242" s="446"/>
      <c r="AQ242" s="41"/>
      <c r="AR242" s="38"/>
      <c r="AS242" s="446"/>
      <c r="AT242" s="39"/>
      <c r="AU242" s="446"/>
      <c r="AV242" s="35"/>
      <c r="AW242" s="38"/>
      <c r="AX242" s="35"/>
      <c r="AY242" s="39"/>
      <c r="AZ242" s="42"/>
      <c r="BA242" s="31"/>
      <c r="BB242" s="33"/>
      <c r="BC242" s="34"/>
      <c r="BD242" s="35"/>
      <c r="BE242" s="33"/>
      <c r="BF242" s="43"/>
    </row>
    <row r="243" spans="1:58" ht="21" customHeight="1">
      <c r="A243" s="28" t="s">
        <v>685</v>
      </c>
      <c r="B243" s="29">
        <v>43791</v>
      </c>
      <c r="C243" s="30">
        <f t="shared" si="7"/>
        <v>6</v>
      </c>
      <c r="D243" s="71" t="str">
        <f t="shared" si="6"/>
        <v/>
      </c>
      <c r="E243" s="31"/>
      <c r="F243" s="37"/>
      <c r="G243" s="32"/>
      <c r="H243" s="45"/>
      <c r="I243" s="31"/>
      <c r="J243" s="45"/>
      <c r="K243" s="32"/>
      <c r="L243" s="33"/>
      <c r="M243" s="34"/>
      <c r="N243" s="35"/>
      <c r="O243" s="33"/>
      <c r="P243" s="36"/>
      <c r="Q243" s="46"/>
      <c r="R243" s="396"/>
      <c r="S243" s="392">
        <v>1</v>
      </c>
      <c r="T243" s="392"/>
      <c r="U243" s="231"/>
      <c r="V243" s="71"/>
      <c r="W243" s="71"/>
      <c r="X243" s="232"/>
      <c r="Y243" s="32"/>
      <c r="Z243" s="446"/>
      <c r="AA243" s="37"/>
      <c r="AB243" s="35"/>
      <c r="AC243" s="446"/>
      <c r="AD243" s="33"/>
      <c r="AE243" s="444"/>
      <c r="AF243" s="304"/>
      <c r="AG243" s="32"/>
      <c r="AH243" s="38"/>
      <c r="AI243" s="35"/>
      <c r="AJ243" s="39"/>
      <c r="AK243" s="38"/>
      <c r="AL243" s="693"/>
      <c r="AM243" s="38"/>
      <c r="AN243" s="446"/>
      <c r="AO243" s="40"/>
      <c r="AP243" s="446"/>
      <c r="AQ243" s="41"/>
      <c r="AR243" s="38"/>
      <c r="AS243" s="446"/>
      <c r="AT243" s="54"/>
      <c r="AU243" s="52"/>
      <c r="AV243" s="35"/>
      <c r="AW243" s="38"/>
      <c r="AX243" s="35"/>
      <c r="AY243" s="39"/>
      <c r="AZ243" s="42"/>
      <c r="BA243" s="31"/>
      <c r="BB243" s="33"/>
      <c r="BC243" s="34"/>
      <c r="BD243" s="35"/>
      <c r="BE243" s="33"/>
      <c r="BF243" s="43"/>
    </row>
    <row r="244" spans="1:58" ht="21" customHeight="1">
      <c r="A244" s="28" t="s">
        <v>685</v>
      </c>
      <c r="B244" s="29">
        <v>43792</v>
      </c>
      <c r="C244" s="30">
        <f t="shared" si="7"/>
        <v>7</v>
      </c>
      <c r="D244" s="71">
        <f t="shared" si="6"/>
        <v>1</v>
      </c>
      <c r="E244" s="31"/>
      <c r="F244" s="37"/>
      <c r="G244" s="32"/>
      <c r="H244" s="45"/>
      <c r="I244" s="31"/>
      <c r="J244" s="45"/>
      <c r="K244" s="32"/>
      <c r="L244" s="33"/>
      <c r="M244" s="34"/>
      <c r="N244" s="35"/>
      <c r="O244" s="33"/>
      <c r="P244" s="36"/>
      <c r="Q244" s="46"/>
      <c r="R244" s="396"/>
      <c r="S244" s="392"/>
      <c r="T244" s="392"/>
      <c r="U244" s="231"/>
      <c r="V244" s="71"/>
      <c r="W244" s="71"/>
      <c r="X244" s="232"/>
      <c r="Y244" s="32"/>
      <c r="Z244" s="446"/>
      <c r="AA244" s="37"/>
      <c r="AB244" s="35"/>
      <c r="AC244" s="446"/>
      <c r="AD244" s="33"/>
      <c r="AE244" s="444"/>
      <c r="AF244" s="304"/>
      <c r="AG244" s="32"/>
      <c r="AH244" s="38"/>
      <c r="AI244" s="35"/>
      <c r="AJ244" s="39"/>
      <c r="AK244" s="38"/>
      <c r="AL244" s="693"/>
      <c r="AM244" s="38"/>
      <c r="AN244" s="446"/>
      <c r="AO244" s="51"/>
      <c r="AP244" s="52"/>
      <c r="AQ244" s="41"/>
      <c r="AR244" s="38"/>
      <c r="AS244" s="446"/>
      <c r="AT244" s="39"/>
      <c r="AU244" s="446"/>
      <c r="AV244" s="35"/>
      <c r="AW244" s="38"/>
      <c r="AX244" s="35"/>
      <c r="AY244" s="54"/>
      <c r="AZ244" s="55"/>
      <c r="BA244" s="31"/>
      <c r="BB244" s="33"/>
      <c r="BC244" s="34"/>
      <c r="BD244" s="35"/>
      <c r="BE244" s="33"/>
      <c r="BF244" s="43"/>
    </row>
    <row r="245" spans="1:58" ht="21" customHeight="1">
      <c r="A245" s="28" t="s">
        <v>685</v>
      </c>
      <c r="B245" s="29">
        <v>43793</v>
      </c>
      <c r="C245" s="30">
        <f t="shared" si="7"/>
        <v>1</v>
      </c>
      <c r="D245" s="71">
        <f t="shared" si="6"/>
        <v>1</v>
      </c>
      <c r="E245" s="31"/>
      <c r="F245" s="37"/>
      <c r="G245" s="32"/>
      <c r="H245" s="45"/>
      <c r="I245" s="31"/>
      <c r="J245" s="45"/>
      <c r="K245" s="32"/>
      <c r="L245" s="33"/>
      <c r="M245" s="34"/>
      <c r="N245" s="35"/>
      <c r="O245" s="33"/>
      <c r="P245" s="36"/>
      <c r="Q245" s="46"/>
      <c r="R245" s="396"/>
      <c r="S245" s="392"/>
      <c r="T245" s="392"/>
      <c r="U245" s="231"/>
      <c r="V245" s="71"/>
      <c r="W245" s="71"/>
      <c r="X245" s="232"/>
      <c r="Y245" s="32"/>
      <c r="Z245" s="446"/>
      <c r="AA245" s="37"/>
      <c r="AB245" s="35"/>
      <c r="AC245" s="446"/>
      <c r="AD245" s="33"/>
      <c r="AE245" s="444"/>
      <c r="AF245" s="304"/>
      <c r="AG245" s="32"/>
      <c r="AH245" s="38"/>
      <c r="AI245" s="35"/>
      <c r="AJ245" s="39"/>
      <c r="AK245" s="38"/>
      <c r="AL245" s="693"/>
      <c r="AM245" s="38"/>
      <c r="AN245" s="446"/>
      <c r="AO245" s="40"/>
      <c r="AP245" s="446"/>
      <c r="AQ245" s="41"/>
      <c r="AR245" s="38"/>
      <c r="AS245" s="446"/>
      <c r="AT245" s="39"/>
      <c r="AU245" s="446"/>
      <c r="AV245" s="35"/>
      <c r="AW245" s="38"/>
      <c r="AX245" s="35"/>
      <c r="AY245" s="39"/>
      <c r="AZ245" s="42"/>
      <c r="BA245" s="31"/>
      <c r="BB245" s="33"/>
      <c r="BC245" s="34"/>
      <c r="BD245" s="35"/>
      <c r="BE245" s="33"/>
      <c r="BF245" s="43"/>
    </row>
    <row r="246" spans="1:58" ht="21" customHeight="1">
      <c r="A246" s="28" t="s">
        <v>685</v>
      </c>
      <c r="B246" s="29">
        <v>43794</v>
      </c>
      <c r="C246" s="30">
        <f t="shared" si="7"/>
        <v>2</v>
      </c>
      <c r="D246" s="71" t="str">
        <f t="shared" si="6"/>
        <v/>
      </c>
      <c r="E246" s="31"/>
      <c r="F246" s="37"/>
      <c r="G246" s="32"/>
      <c r="H246" s="45"/>
      <c r="I246" s="31"/>
      <c r="J246" s="45"/>
      <c r="K246" s="32"/>
      <c r="L246" s="33"/>
      <c r="M246" s="34"/>
      <c r="N246" s="35"/>
      <c r="O246" s="33"/>
      <c r="P246" s="36"/>
      <c r="Q246" s="46"/>
      <c r="R246" s="396"/>
      <c r="S246" s="231">
        <v>1</v>
      </c>
      <c r="T246" s="231"/>
      <c r="U246" s="231"/>
      <c r="V246" s="71"/>
      <c r="W246" s="71"/>
      <c r="X246" s="232"/>
      <c r="Y246" s="32"/>
      <c r="Z246" s="446"/>
      <c r="AA246" s="37"/>
      <c r="AB246" s="35"/>
      <c r="AC246" s="446"/>
      <c r="AD246" s="33"/>
      <c r="AE246" s="444"/>
      <c r="AF246" s="304"/>
      <c r="AG246" s="32"/>
      <c r="AH246" s="38"/>
      <c r="AI246" s="35"/>
      <c r="AJ246" s="39"/>
      <c r="AK246" s="38"/>
      <c r="AL246" s="693"/>
      <c r="AM246" s="38"/>
      <c r="AN246" s="446"/>
      <c r="AO246" s="40"/>
      <c r="AP246" s="446"/>
      <c r="AQ246" s="41"/>
      <c r="AR246" s="38"/>
      <c r="AS246" s="446"/>
      <c r="AT246" s="39"/>
      <c r="AU246" s="446"/>
      <c r="AV246" s="35"/>
      <c r="AW246" s="38"/>
      <c r="AX246" s="35"/>
      <c r="AY246" s="39"/>
      <c r="AZ246" s="42"/>
      <c r="BA246" s="31"/>
      <c r="BB246" s="33"/>
      <c r="BC246" s="34"/>
      <c r="BD246" s="35"/>
      <c r="BE246" s="33"/>
      <c r="BF246" s="43"/>
    </row>
    <row r="247" spans="1:58" ht="21" customHeight="1">
      <c r="A247" s="28" t="s">
        <v>685</v>
      </c>
      <c r="B247" s="29">
        <v>43795</v>
      </c>
      <c r="C247" s="30">
        <f t="shared" si="7"/>
        <v>3</v>
      </c>
      <c r="D247" s="71" t="str">
        <f t="shared" si="6"/>
        <v/>
      </c>
      <c r="E247" s="31"/>
      <c r="F247" s="37"/>
      <c r="G247" s="32"/>
      <c r="H247" s="45"/>
      <c r="I247" s="31"/>
      <c r="J247" s="45"/>
      <c r="K247" s="32"/>
      <c r="L247" s="33"/>
      <c r="M247" s="34"/>
      <c r="N247" s="35"/>
      <c r="O247" s="33"/>
      <c r="P247" s="36"/>
      <c r="Q247" s="46"/>
      <c r="R247" s="396"/>
      <c r="S247" s="231">
        <v>1</v>
      </c>
      <c r="T247" s="231"/>
      <c r="U247" s="231"/>
      <c r="V247" s="71"/>
      <c r="W247" s="71"/>
      <c r="X247" s="232"/>
      <c r="Y247" s="32"/>
      <c r="Z247" s="446"/>
      <c r="AA247" s="37"/>
      <c r="AB247" s="35"/>
      <c r="AC247" s="446"/>
      <c r="AD247" s="33"/>
      <c r="AE247" s="444"/>
      <c r="AF247" s="304"/>
      <c r="AG247" s="32"/>
      <c r="AH247" s="38"/>
      <c r="AI247" s="35"/>
      <c r="AJ247" s="39"/>
      <c r="AK247" s="38"/>
      <c r="AL247" s="693"/>
      <c r="AM247" s="38"/>
      <c r="AN247" s="446"/>
      <c r="AO247" s="40"/>
      <c r="AP247" s="446"/>
      <c r="AQ247" s="41"/>
      <c r="AR247" s="38"/>
      <c r="AS247" s="446"/>
      <c r="AT247" s="39"/>
      <c r="AU247" s="446"/>
      <c r="AV247" s="35"/>
      <c r="AW247" s="38"/>
      <c r="AX247" s="35"/>
      <c r="AY247" s="39"/>
      <c r="AZ247" s="42"/>
      <c r="BA247" s="31"/>
      <c r="BB247" s="33"/>
      <c r="BC247" s="34"/>
      <c r="BD247" s="35"/>
      <c r="BE247" s="33"/>
      <c r="BF247" s="43"/>
    </row>
    <row r="248" spans="1:58" ht="21" customHeight="1">
      <c r="A248" s="28" t="s">
        <v>685</v>
      </c>
      <c r="B248" s="29">
        <v>43796</v>
      </c>
      <c r="C248" s="30">
        <f t="shared" si="7"/>
        <v>4</v>
      </c>
      <c r="D248" s="71" t="str">
        <f t="shared" si="6"/>
        <v/>
      </c>
      <c r="E248" s="31"/>
      <c r="F248" s="37"/>
      <c r="G248" s="32"/>
      <c r="H248" s="45"/>
      <c r="I248" s="31"/>
      <c r="J248" s="45"/>
      <c r="K248" s="32"/>
      <c r="L248" s="33"/>
      <c r="M248" s="34"/>
      <c r="N248" s="35"/>
      <c r="O248" s="33"/>
      <c r="P248" s="36"/>
      <c r="Q248" s="46"/>
      <c r="R248" s="396"/>
      <c r="S248" s="231">
        <v>1</v>
      </c>
      <c r="T248" s="231"/>
      <c r="U248" s="231"/>
      <c r="V248" s="71"/>
      <c r="W248" s="71"/>
      <c r="X248" s="232"/>
      <c r="Y248" s="32"/>
      <c r="Z248" s="446"/>
      <c r="AA248" s="37"/>
      <c r="AB248" s="35"/>
      <c r="AC248" s="446"/>
      <c r="AD248" s="33"/>
      <c r="AE248" s="444"/>
      <c r="AF248" s="304"/>
      <c r="AG248" s="32"/>
      <c r="AH248" s="38"/>
      <c r="AI248" s="35"/>
      <c r="AJ248" s="39"/>
      <c r="AK248" s="38"/>
      <c r="AL248" s="693"/>
      <c r="AM248" s="38"/>
      <c r="AN248" s="446"/>
      <c r="AO248" s="40"/>
      <c r="AP248" s="446"/>
      <c r="AQ248" s="41"/>
      <c r="AR248" s="38"/>
      <c r="AS248" s="446"/>
      <c r="AT248" s="39"/>
      <c r="AU248" s="446"/>
      <c r="AV248" s="35"/>
      <c r="AW248" s="38"/>
      <c r="AX248" s="35"/>
      <c r="AY248" s="39"/>
      <c r="AZ248" s="42"/>
      <c r="BA248" s="31"/>
      <c r="BB248" s="33"/>
      <c r="BC248" s="34"/>
      <c r="BD248" s="35"/>
      <c r="BE248" s="33"/>
      <c r="BF248" s="43"/>
    </row>
    <row r="249" spans="1:58" ht="21" customHeight="1">
      <c r="A249" s="28" t="s">
        <v>685</v>
      </c>
      <c r="B249" s="29">
        <v>43797</v>
      </c>
      <c r="C249" s="30">
        <f t="shared" si="7"/>
        <v>5</v>
      </c>
      <c r="D249" s="71" t="str">
        <f t="shared" si="6"/>
        <v/>
      </c>
      <c r="E249" s="31"/>
      <c r="F249" s="37"/>
      <c r="G249" s="32"/>
      <c r="H249" s="45"/>
      <c r="I249" s="31"/>
      <c r="J249" s="45"/>
      <c r="K249" s="32"/>
      <c r="L249" s="33"/>
      <c r="M249" s="34"/>
      <c r="N249" s="35"/>
      <c r="O249" s="33"/>
      <c r="P249" s="36"/>
      <c r="Q249" s="46"/>
      <c r="R249" s="396"/>
      <c r="S249" s="231"/>
      <c r="T249" s="231"/>
      <c r="U249" s="231">
        <v>1</v>
      </c>
      <c r="V249" s="71"/>
      <c r="W249" s="71"/>
      <c r="X249" s="232"/>
      <c r="Y249" s="32"/>
      <c r="Z249" s="446"/>
      <c r="AA249" s="37"/>
      <c r="AB249" s="35"/>
      <c r="AC249" s="446"/>
      <c r="AD249" s="33"/>
      <c r="AE249" s="444"/>
      <c r="AF249" s="304"/>
      <c r="AG249" s="32"/>
      <c r="AH249" s="38"/>
      <c r="AI249" s="35"/>
      <c r="AJ249" s="39"/>
      <c r="AK249" s="38"/>
      <c r="AL249" s="693"/>
      <c r="AM249" s="38"/>
      <c r="AN249" s="446"/>
      <c r="AO249" s="40"/>
      <c r="AP249" s="446"/>
      <c r="AQ249" s="41"/>
      <c r="AR249" s="38"/>
      <c r="AS249" s="446"/>
      <c r="AT249" s="39"/>
      <c r="AU249" s="446"/>
      <c r="AV249" s="35"/>
      <c r="AW249" s="38"/>
      <c r="AX249" s="35"/>
      <c r="AY249" s="39"/>
      <c r="AZ249" s="42"/>
      <c r="BA249" s="31"/>
      <c r="BB249" s="33"/>
      <c r="BC249" s="34"/>
      <c r="BD249" s="35"/>
      <c r="BE249" s="33"/>
      <c r="BF249" s="43"/>
    </row>
    <row r="250" spans="1:58" ht="21" customHeight="1">
      <c r="A250" s="28" t="s">
        <v>685</v>
      </c>
      <c r="B250" s="29">
        <v>43798</v>
      </c>
      <c r="C250" s="30">
        <f t="shared" si="7"/>
        <v>6</v>
      </c>
      <c r="D250" s="71" t="str">
        <f t="shared" si="6"/>
        <v/>
      </c>
      <c r="E250" s="31"/>
      <c r="F250" s="37"/>
      <c r="G250" s="32"/>
      <c r="H250" s="45"/>
      <c r="I250" s="31"/>
      <c r="J250" s="45"/>
      <c r="K250" s="32"/>
      <c r="L250" s="33"/>
      <c r="M250" s="34"/>
      <c r="N250" s="35"/>
      <c r="O250" s="33"/>
      <c r="P250" s="36"/>
      <c r="Q250" s="46"/>
      <c r="R250" s="396"/>
      <c r="S250" s="392"/>
      <c r="T250" s="392"/>
      <c r="U250" s="231">
        <v>1</v>
      </c>
      <c r="V250" s="424">
        <v>4.1666666666666664E-2</v>
      </c>
      <c r="W250" s="71"/>
      <c r="X250" s="232"/>
      <c r="Y250" s="32"/>
      <c r="Z250" s="446"/>
      <c r="AA250" s="37"/>
      <c r="AB250" s="35"/>
      <c r="AC250" s="446"/>
      <c r="AD250" s="33"/>
      <c r="AE250" s="444"/>
      <c r="AF250" s="304"/>
      <c r="AG250" s="32"/>
      <c r="AH250" s="38"/>
      <c r="AI250" s="35"/>
      <c r="AJ250" s="39"/>
      <c r="AK250" s="38"/>
      <c r="AL250" s="693"/>
      <c r="AM250" s="38"/>
      <c r="AN250" s="446"/>
      <c r="AO250" s="40"/>
      <c r="AP250" s="446"/>
      <c r="AQ250" s="41"/>
      <c r="AR250" s="38"/>
      <c r="AS250" s="446"/>
      <c r="AT250" s="39"/>
      <c r="AU250" s="446"/>
      <c r="AV250" s="35"/>
      <c r="AW250" s="38"/>
      <c r="AX250" s="35"/>
      <c r="AY250" s="39"/>
      <c r="AZ250" s="42"/>
      <c r="BA250" s="31"/>
      <c r="BB250" s="33"/>
      <c r="BC250" s="34"/>
      <c r="BD250" s="35"/>
      <c r="BE250" s="33"/>
      <c r="BF250" s="43"/>
    </row>
    <row r="251" spans="1:58" ht="21" customHeight="1">
      <c r="A251" s="28" t="s">
        <v>685</v>
      </c>
      <c r="B251" s="29">
        <v>43799</v>
      </c>
      <c r="C251" s="30">
        <f t="shared" si="7"/>
        <v>7</v>
      </c>
      <c r="D251" s="71">
        <f t="shared" si="6"/>
        <v>1</v>
      </c>
      <c r="E251" s="31"/>
      <c r="F251" s="37"/>
      <c r="G251" s="32"/>
      <c r="H251" s="45"/>
      <c r="I251" s="31"/>
      <c r="J251" s="45"/>
      <c r="K251" s="32"/>
      <c r="L251" s="33"/>
      <c r="M251" s="34"/>
      <c r="N251" s="35"/>
      <c r="O251" s="33"/>
      <c r="P251" s="36"/>
      <c r="Q251" s="46"/>
      <c r="R251" s="396"/>
      <c r="S251" s="392"/>
      <c r="T251" s="392"/>
      <c r="U251" s="231"/>
      <c r="V251" s="71"/>
      <c r="W251" s="71"/>
      <c r="X251" s="232"/>
      <c r="Y251" s="32"/>
      <c r="Z251" s="446"/>
      <c r="AA251" s="37"/>
      <c r="AB251" s="35"/>
      <c r="AC251" s="446"/>
      <c r="AD251" s="33"/>
      <c r="AE251" s="444"/>
      <c r="AF251" s="304"/>
      <c r="AG251" s="32"/>
      <c r="AH251" s="38"/>
      <c r="AI251" s="35"/>
      <c r="AJ251" s="39"/>
      <c r="AK251" s="38"/>
      <c r="AL251" s="693"/>
      <c r="AM251" s="38"/>
      <c r="AN251" s="446"/>
      <c r="AO251" s="40"/>
      <c r="AP251" s="446"/>
      <c r="AQ251" s="41"/>
      <c r="AR251" s="38"/>
      <c r="AS251" s="446"/>
      <c r="AT251" s="39"/>
      <c r="AU251" s="446"/>
      <c r="AV251" s="35"/>
      <c r="AW251" s="38"/>
      <c r="AX251" s="35"/>
      <c r="AY251" s="39"/>
      <c r="AZ251" s="42"/>
      <c r="BA251" s="31"/>
      <c r="BB251" s="33"/>
      <c r="BC251" s="34"/>
      <c r="BD251" s="35"/>
      <c r="BE251" s="33"/>
      <c r="BF251" s="43"/>
    </row>
    <row r="252" spans="1:58" ht="21" customHeight="1">
      <c r="A252" s="28" t="s">
        <v>685</v>
      </c>
      <c r="B252" s="29">
        <v>43800</v>
      </c>
      <c r="C252" s="30">
        <f t="shared" si="7"/>
        <v>1</v>
      </c>
      <c r="D252" s="71">
        <f t="shared" si="6"/>
        <v>1</v>
      </c>
      <c r="E252" s="31"/>
      <c r="F252" s="37"/>
      <c r="G252" s="32"/>
      <c r="H252" s="45"/>
      <c r="I252" s="31"/>
      <c r="J252" s="45"/>
      <c r="K252" s="32"/>
      <c r="L252" s="33"/>
      <c r="M252" s="34"/>
      <c r="N252" s="35"/>
      <c r="O252" s="33"/>
      <c r="P252" s="36"/>
      <c r="Q252" s="46"/>
      <c r="R252" s="396"/>
      <c r="S252" s="231"/>
      <c r="T252" s="231"/>
      <c r="U252" s="231"/>
      <c r="V252" s="71"/>
      <c r="W252" s="71"/>
      <c r="X252" s="232"/>
      <c r="Y252" s="32"/>
      <c r="Z252" s="446"/>
      <c r="AA252" s="37"/>
      <c r="AB252" s="35"/>
      <c r="AC252" s="446"/>
      <c r="AD252" s="33"/>
      <c r="AE252" s="444"/>
      <c r="AF252" s="304"/>
      <c r="AG252" s="32"/>
      <c r="AH252" s="38"/>
      <c r="AI252" s="35"/>
      <c r="AJ252" s="39"/>
      <c r="AK252" s="38"/>
      <c r="AL252" s="693"/>
      <c r="AM252" s="38"/>
      <c r="AN252" s="446"/>
      <c r="AO252" s="40"/>
      <c r="AP252" s="446"/>
      <c r="AQ252" s="41"/>
      <c r="AR252" s="38"/>
      <c r="AS252" s="446"/>
      <c r="AT252" s="39"/>
      <c r="AU252" s="446"/>
      <c r="AV252" s="35"/>
      <c r="AW252" s="38"/>
      <c r="AX252" s="35"/>
      <c r="AY252" s="39"/>
      <c r="AZ252" s="42"/>
      <c r="BA252" s="31"/>
      <c r="BB252" s="33"/>
      <c r="BC252" s="34"/>
      <c r="BD252" s="35"/>
      <c r="BE252" s="33"/>
      <c r="BF252" s="43"/>
    </row>
    <row r="253" spans="1:58" ht="21" customHeight="1">
      <c r="A253" s="28" t="s">
        <v>685</v>
      </c>
      <c r="B253" s="29">
        <v>43801</v>
      </c>
      <c r="C253" s="30">
        <f t="shared" si="7"/>
        <v>2</v>
      </c>
      <c r="D253" s="71" t="str">
        <f t="shared" si="6"/>
        <v/>
      </c>
      <c r="E253" s="31"/>
      <c r="F253" s="37"/>
      <c r="G253" s="32"/>
      <c r="H253" s="45"/>
      <c r="I253" s="31"/>
      <c r="J253" s="45"/>
      <c r="K253" s="32"/>
      <c r="L253" s="33"/>
      <c r="M253" s="34"/>
      <c r="N253" s="35"/>
      <c r="O253" s="33"/>
      <c r="P253" s="36"/>
      <c r="Q253" s="46"/>
      <c r="R253" s="396"/>
      <c r="S253" s="231"/>
      <c r="T253" s="231"/>
      <c r="U253" s="231">
        <v>1</v>
      </c>
      <c r="V253" s="71"/>
      <c r="W253" s="71"/>
      <c r="X253" s="232"/>
      <c r="Y253" s="32"/>
      <c r="Z253" s="446"/>
      <c r="AA253" s="37"/>
      <c r="AB253" s="35"/>
      <c r="AC253" s="446"/>
      <c r="AD253" s="33"/>
      <c r="AE253" s="444"/>
      <c r="AF253" s="304"/>
      <c r="AG253" s="32"/>
      <c r="AH253" s="38"/>
      <c r="AI253" s="35"/>
      <c r="AJ253" s="39"/>
      <c r="AK253" s="38"/>
      <c r="AL253" s="693"/>
      <c r="AM253" s="38"/>
      <c r="AN253" s="446"/>
      <c r="AO253" s="40"/>
      <c r="AP253" s="446"/>
      <c r="AQ253" s="41"/>
      <c r="AR253" s="38"/>
      <c r="AS253" s="446"/>
      <c r="AT253" s="39"/>
      <c r="AU253" s="446"/>
      <c r="AV253" s="35"/>
      <c r="AW253" s="38"/>
      <c r="AX253" s="35"/>
      <c r="AY253" s="39"/>
      <c r="AZ253" s="42"/>
      <c r="BA253" s="31"/>
      <c r="BB253" s="33"/>
      <c r="BC253" s="34"/>
      <c r="BD253" s="35"/>
      <c r="BE253" s="33"/>
      <c r="BF253" s="43"/>
    </row>
    <row r="254" spans="1:58" ht="21" customHeight="1">
      <c r="A254" s="28" t="s">
        <v>685</v>
      </c>
      <c r="B254" s="29">
        <v>43802</v>
      </c>
      <c r="C254" s="30">
        <f t="shared" si="7"/>
        <v>3</v>
      </c>
      <c r="D254" s="71" t="str">
        <f t="shared" si="6"/>
        <v/>
      </c>
      <c r="E254" s="31"/>
      <c r="F254" s="37"/>
      <c r="G254" s="32"/>
      <c r="H254" s="45"/>
      <c r="I254" s="31"/>
      <c r="J254" s="45"/>
      <c r="K254" s="32"/>
      <c r="L254" s="33"/>
      <c r="M254" s="34"/>
      <c r="N254" s="35"/>
      <c r="O254" s="33"/>
      <c r="P254" s="36"/>
      <c r="Q254" s="46"/>
      <c r="R254" s="396"/>
      <c r="S254" s="231"/>
      <c r="T254" s="231"/>
      <c r="U254" s="231">
        <v>1</v>
      </c>
      <c r="V254" s="71"/>
      <c r="W254" s="71"/>
      <c r="X254" s="232"/>
      <c r="Y254" s="32"/>
      <c r="Z254" s="446"/>
      <c r="AA254" s="37"/>
      <c r="AB254" s="35"/>
      <c r="AC254" s="446"/>
      <c r="AD254" s="33"/>
      <c r="AE254" s="444"/>
      <c r="AF254" s="304"/>
      <c r="AG254" s="32"/>
      <c r="AH254" s="38"/>
      <c r="AI254" s="35"/>
      <c r="AJ254" s="39"/>
      <c r="AK254" s="38"/>
      <c r="AL254" s="693"/>
      <c r="AM254" s="38"/>
      <c r="AN254" s="446"/>
      <c r="AO254" s="40"/>
      <c r="AP254" s="446"/>
      <c r="AQ254" s="41"/>
      <c r="AR254" s="38"/>
      <c r="AS254" s="446"/>
      <c r="AT254" s="39"/>
      <c r="AU254" s="446"/>
      <c r="AV254" s="35"/>
      <c r="AW254" s="38"/>
      <c r="AX254" s="35"/>
      <c r="AY254" s="39"/>
      <c r="AZ254" s="42"/>
      <c r="BA254" s="31"/>
      <c r="BB254" s="33"/>
      <c r="BC254" s="34"/>
      <c r="BD254" s="35"/>
      <c r="BE254" s="33"/>
      <c r="BF254" s="43"/>
    </row>
    <row r="255" spans="1:58" ht="21" customHeight="1">
      <c r="A255" s="28" t="s">
        <v>685</v>
      </c>
      <c r="B255" s="29">
        <v>43803</v>
      </c>
      <c r="C255" s="30">
        <f t="shared" si="7"/>
        <v>4</v>
      </c>
      <c r="D255" s="71" t="str">
        <f t="shared" si="6"/>
        <v/>
      </c>
      <c r="E255" s="31"/>
      <c r="F255" s="37"/>
      <c r="G255" s="32"/>
      <c r="H255" s="45"/>
      <c r="I255" s="31"/>
      <c r="J255" s="45"/>
      <c r="K255" s="32"/>
      <c r="L255" s="33"/>
      <c r="M255" s="34"/>
      <c r="N255" s="35"/>
      <c r="O255" s="33"/>
      <c r="P255" s="36"/>
      <c r="Q255" s="46"/>
      <c r="R255" s="396"/>
      <c r="S255" s="231"/>
      <c r="T255" s="231"/>
      <c r="U255" s="231">
        <v>1</v>
      </c>
      <c r="V255" s="71"/>
      <c r="W255" s="71"/>
      <c r="X255" s="232"/>
      <c r="Y255" s="32"/>
      <c r="Z255" s="446"/>
      <c r="AA255" s="37"/>
      <c r="AB255" s="35"/>
      <c r="AC255" s="446"/>
      <c r="AD255" s="33"/>
      <c r="AE255" s="444"/>
      <c r="AF255" s="304"/>
      <c r="AG255" s="32"/>
      <c r="AH255" s="38"/>
      <c r="AI255" s="35"/>
      <c r="AJ255" s="39"/>
      <c r="AK255" s="38"/>
      <c r="AL255" s="693"/>
      <c r="AM255" s="38"/>
      <c r="AN255" s="446"/>
      <c r="AO255" s="40"/>
      <c r="AP255" s="446"/>
      <c r="AQ255" s="41"/>
      <c r="AR255" s="38"/>
      <c r="AS255" s="446"/>
      <c r="AT255" s="39"/>
      <c r="AU255" s="446"/>
      <c r="AV255" s="35"/>
      <c r="AW255" s="38"/>
      <c r="AX255" s="35"/>
      <c r="AY255" s="39"/>
      <c r="AZ255" s="42"/>
      <c r="BA255" s="31"/>
      <c r="BB255" s="33"/>
      <c r="BC255" s="34"/>
      <c r="BD255" s="35"/>
      <c r="BE255" s="33"/>
      <c r="BF255" s="43"/>
    </row>
    <row r="256" spans="1:58" ht="21" customHeight="1">
      <c r="A256" s="28" t="s">
        <v>685</v>
      </c>
      <c r="B256" s="29">
        <v>43804</v>
      </c>
      <c r="C256" s="30">
        <f t="shared" si="7"/>
        <v>5</v>
      </c>
      <c r="D256" s="71" t="str">
        <f t="shared" si="6"/>
        <v/>
      </c>
      <c r="E256" s="31"/>
      <c r="F256" s="37"/>
      <c r="G256" s="32"/>
      <c r="H256" s="45"/>
      <c r="I256" s="31"/>
      <c r="J256" s="45"/>
      <c r="K256" s="32"/>
      <c r="L256" s="33"/>
      <c r="M256" s="34"/>
      <c r="N256" s="35"/>
      <c r="O256" s="33"/>
      <c r="P256" s="36"/>
      <c r="Q256" s="46"/>
      <c r="R256" s="396"/>
      <c r="S256" s="231"/>
      <c r="T256" s="231"/>
      <c r="U256" s="231"/>
      <c r="V256" s="71"/>
      <c r="W256" s="71">
        <v>1</v>
      </c>
      <c r="X256" s="405">
        <v>4.1666666666666664E-2</v>
      </c>
      <c r="Y256" s="32"/>
      <c r="Z256" s="446"/>
      <c r="AA256" s="37"/>
      <c r="AB256" s="35"/>
      <c r="AC256" s="446"/>
      <c r="AD256" s="33"/>
      <c r="AE256" s="444"/>
      <c r="AF256" s="304"/>
      <c r="AG256" s="32"/>
      <c r="AH256" s="38"/>
      <c r="AI256" s="35"/>
      <c r="AJ256" s="39"/>
      <c r="AK256" s="38"/>
      <c r="AL256" s="693"/>
      <c r="AM256" s="38"/>
      <c r="AN256" s="446"/>
      <c r="AO256" s="40"/>
      <c r="AP256" s="446"/>
      <c r="AQ256" s="41"/>
      <c r="AR256" s="38"/>
      <c r="AS256" s="446"/>
      <c r="AT256" s="39"/>
      <c r="AU256" s="446"/>
      <c r="AV256" s="35"/>
      <c r="AW256" s="38"/>
      <c r="AX256" s="35"/>
      <c r="AY256" s="39"/>
      <c r="AZ256" s="42"/>
      <c r="BA256" s="31"/>
      <c r="BB256" s="33"/>
      <c r="BC256" s="34"/>
      <c r="BD256" s="35"/>
      <c r="BE256" s="33"/>
      <c r="BF256" s="43"/>
    </row>
    <row r="257" spans="1:58" ht="21" customHeight="1">
      <c r="A257" s="28" t="s">
        <v>685</v>
      </c>
      <c r="B257" s="29">
        <v>43805</v>
      </c>
      <c r="C257" s="30">
        <f t="shared" si="7"/>
        <v>6</v>
      </c>
      <c r="D257" s="71" t="str">
        <f t="shared" si="6"/>
        <v/>
      </c>
      <c r="E257" s="31"/>
      <c r="F257" s="37"/>
      <c r="G257" s="32"/>
      <c r="H257" s="45"/>
      <c r="I257" s="31"/>
      <c r="J257" s="45"/>
      <c r="K257" s="32"/>
      <c r="L257" s="33"/>
      <c r="M257" s="34"/>
      <c r="N257" s="35"/>
      <c r="O257" s="33"/>
      <c r="P257" s="36"/>
      <c r="Q257" s="46">
        <v>1</v>
      </c>
      <c r="R257" s="396"/>
      <c r="S257" s="392"/>
      <c r="T257" s="392"/>
      <c r="U257" s="231"/>
      <c r="V257" s="71"/>
      <c r="W257" s="71"/>
      <c r="X257" s="232"/>
      <c r="Y257" s="32"/>
      <c r="Z257" s="446"/>
      <c r="AA257" s="37"/>
      <c r="AB257" s="35"/>
      <c r="AC257" s="446"/>
      <c r="AD257" s="33"/>
      <c r="AE257" s="444"/>
      <c r="AF257" s="304"/>
      <c r="AG257" s="32"/>
      <c r="AH257" s="38"/>
      <c r="AI257" s="35"/>
      <c r="AJ257" s="39"/>
      <c r="AK257" s="38"/>
      <c r="AL257" s="693"/>
      <c r="AM257" s="38"/>
      <c r="AN257" s="446"/>
      <c r="AO257" s="40"/>
      <c r="AP257" s="446"/>
      <c r="AQ257" s="41"/>
      <c r="AR257" s="38"/>
      <c r="AS257" s="446"/>
      <c r="AT257" s="39"/>
      <c r="AU257" s="446"/>
      <c r="AV257" s="35"/>
      <c r="AW257" s="38"/>
      <c r="AX257" s="35"/>
      <c r="AY257" s="39"/>
      <c r="AZ257" s="42"/>
      <c r="BA257" s="31"/>
      <c r="BB257" s="33"/>
      <c r="BC257" s="34"/>
      <c r="BD257" s="35"/>
      <c r="BE257" s="33"/>
      <c r="BF257" s="43"/>
    </row>
    <row r="258" spans="1:58" ht="21" customHeight="1">
      <c r="A258" s="28" t="s">
        <v>685</v>
      </c>
      <c r="B258" s="29">
        <v>43806</v>
      </c>
      <c r="C258" s="30">
        <f t="shared" si="7"/>
        <v>7</v>
      </c>
      <c r="D258" s="71">
        <f t="shared" si="6"/>
        <v>1</v>
      </c>
      <c r="E258" s="31"/>
      <c r="F258" s="37"/>
      <c r="G258" s="32"/>
      <c r="H258" s="45"/>
      <c r="I258" s="31"/>
      <c r="J258" s="45"/>
      <c r="K258" s="32"/>
      <c r="L258" s="33"/>
      <c r="M258" s="34"/>
      <c r="N258" s="35"/>
      <c r="O258" s="33"/>
      <c r="P258" s="36"/>
      <c r="Q258" s="46"/>
      <c r="R258" s="396"/>
      <c r="S258" s="392"/>
      <c r="T258" s="392"/>
      <c r="U258" s="231"/>
      <c r="V258" s="71"/>
      <c r="W258" s="71"/>
      <c r="X258" s="232"/>
      <c r="Y258" s="32"/>
      <c r="Z258" s="446"/>
      <c r="AA258" s="37"/>
      <c r="AB258" s="35"/>
      <c r="AC258" s="446"/>
      <c r="AD258" s="33"/>
      <c r="AE258" s="444"/>
      <c r="AF258" s="304"/>
      <c r="AG258" s="32"/>
      <c r="AH258" s="38"/>
      <c r="AI258" s="35"/>
      <c r="AJ258" s="39"/>
      <c r="AK258" s="38"/>
      <c r="AL258" s="693"/>
      <c r="AM258" s="38"/>
      <c r="AN258" s="446"/>
      <c r="AO258" s="40"/>
      <c r="AP258" s="446"/>
      <c r="AQ258" s="41"/>
      <c r="AR258" s="38"/>
      <c r="AS258" s="446"/>
      <c r="AT258" s="39"/>
      <c r="AU258" s="446"/>
      <c r="AV258" s="35"/>
      <c r="AW258" s="38"/>
      <c r="AX258" s="35"/>
      <c r="AY258" s="39"/>
      <c r="AZ258" s="42"/>
      <c r="BA258" s="31"/>
      <c r="BB258" s="33"/>
      <c r="BC258" s="34"/>
      <c r="BD258" s="35"/>
      <c r="BE258" s="33"/>
      <c r="BF258" s="43"/>
    </row>
    <row r="259" spans="1:58" ht="21" customHeight="1">
      <c r="A259" s="28" t="s">
        <v>685</v>
      </c>
      <c r="B259" s="29">
        <v>43807</v>
      </c>
      <c r="C259" s="30">
        <f t="shared" si="7"/>
        <v>1</v>
      </c>
      <c r="D259" s="71">
        <f t="shared" si="6"/>
        <v>1</v>
      </c>
      <c r="E259" s="31"/>
      <c r="F259" s="37"/>
      <c r="G259" s="32"/>
      <c r="H259" s="45"/>
      <c r="I259" s="31"/>
      <c r="J259" s="45"/>
      <c r="K259" s="32"/>
      <c r="L259" s="33"/>
      <c r="M259" s="34"/>
      <c r="N259" s="35"/>
      <c r="O259" s="33"/>
      <c r="P259" s="36"/>
      <c r="Q259" s="46"/>
      <c r="R259" s="396"/>
      <c r="S259" s="231"/>
      <c r="T259" s="231"/>
      <c r="U259" s="231"/>
      <c r="V259" s="71"/>
      <c r="W259" s="71"/>
      <c r="X259" s="232"/>
      <c r="Y259" s="32"/>
      <c r="Z259" s="446"/>
      <c r="AA259" s="37"/>
      <c r="AB259" s="35"/>
      <c r="AC259" s="446"/>
      <c r="AD259" s="33"/>
      <c r="AE259" s="444"/>
      <c r="AF259" s="304"/>
      <c r="AG259" s="32"/>
      <c r="AH259" s="38"/>
      <c r="AI259" s="35"/>
      <c r="AJ259" s="39"/>
      <c r="AK259" s="38"/>
      <c r="AL259" s="693"/>
      <c r="AM259" s="38"/>
      <c r="AN259" s="446"/>
      <c r="AO259" s="40"/>
      <c r="AP259" s="446"/>
      <c r="AQ259" s="41"/>
      <c r="AR259" s="38"/>
      <c r="AS259" s="446"/>
      <c r="AT259" s="39"/>
      <c r="AU259" s="446"/>
      <c r="AV259" s="35"/>
      <c r="AW259" s="38"/>
      <c r="AX259" s="35"/>
      <c r="AY259" s="39"/>
      <c r="AZ259" s="42"/>
      <c r="BA259" s="31"/>
      <c r="BB259" s="33"/>
      <c r="BC259" s="34"/>
      <c r="BD259" s="35"/>
      <c r="BE259" s="33"/>
      <c r="BF259" s="43"/>
    </row>
    <row r="260" spans="1:58" ht="21" customHeight="1">
      <c r="A260" s="28" t="s">
        <v>685</v>
      </c>
      <c r="B260" s="29">
        <v>43808</v>
      </c>
      <c r="C260" s="30">
        <f t="shared" si="7"/>
        <v>2</v>
      </c>
      <c r="D260" s="71" t="str">
        <f t="shared" si="6"/>
        <v/>
      </c>
      <c r="E260" s="31"/>
      <c r="F260" s="37"/>
      <c r="G260" s="32"/>
      <c r="H260" s="45"/>
      <c r="I260" s="31">
        <v>1</v>
      </c>
      <c r="J260" s="45"/>
      <c r="K260" s="32"/>
      <c r="L260" s="33"/>
      <c r="M260" s="34"/>
      <c r="N260" s="35"/>
      <c r="O260" s="33"/>
      <c r="P260" s="36"/>
      <c r="Q260" s="46"/>
      <c r="R260" s="396"/>
      <c r="S260" s="231"/>
      <c r="T260" s="231"/>
      <c r="U260" s="231"/>
      <c r="V260" s="71"/>
      <c r="W260" s="71"/>
      <c r="X260" s="232"/>
      <c r="Y260" s="32"/>
      <c r="Z260" s="446"/>
      <c r="AA260" s="37"/>
      <c r="AB260" s="35"/>
      <c r="AC260" s="446"/>
      <c r="AD260" s="33"/>
      <c r="AE260" s="444"/>
      <c r="AF260" s="304"/>
      <c r="AG260" s="32"/>
      <c r="AH260" s="38"/>
      <c r="AI260" s="35"/>
      <c r="AJ260" s="39"/>
      <c r="AK260" s="38"/>
      <c r="AL260" s="693"/>
      <c r="AM260" s="38"/>
      <c r="AN260" s="446"/>
      <c r="AO260" s="40"/>
      <c r="AP260" s="446"/>
      <c r="AQ260" s="41"/>
      <c r="AR260" s="38"/>
      <c r="AS260" s="446"/>
      <c r="AT260" s="39"/>
      <c r="AU260" s="446"/>
      <c r="AV260" s="35"/>
      <c r="AW260" s="38"/>
      <c r="AX260" s="35"/>
      <c r="AY260" s="39"/>
      <c r="AZ260" s="42"/>
      <c r="BA260" s="31"/>
      <c r="BB260" s="33"/>
      <c r="BC260" s="34"/>
      <c r="BD260" s="35"/>
      <c r="BE260" s="33"/>
      <c r="BF260" s="43"/>
    </row>
    <row r="261" spans="1:58" ht="21" customHeight="1">
      <c r="A261" s="28" t="s">
        <v>685</v>
      </c>
      <c r="B261" s="29">
        <v>43809</v>
      </c>
      <c r="C261" s="30">
        <f t="shared" si="7"/>
        <v>3</v>
      </c>
      <c r="D261" s="71" t="str">
        <f t="shared" si="6"/>
        <v/>
      </c>
      <c r="E261" s="31"/>
      <c r="F261" s="37"/>
      <c r="G261" s="32"/>
      <c r="H261" s="45"/>
      <c r="I261" s="31">
        <v>1</v>
      </c>
      <c r="J261" s="45"/>
      <c r="K261" s="32"/>
      <c r="L261" s="33"/>
      <c r="M261" s="34"/>
      <c r="N261" s="35"/>
      <c r="O261" s="33"/>
      <c r="P261" s="36"/>
      <c r="Q261" s="46"/>
      <c r="R261" s="396"/>
      <c r="S261" s="231"/>
      <c r="T261" s="231"/>
      <c r="U261" s="231"/>
      <c r="V261" s="71"/>
      <c r="W261" s="71"/>
      <c r="X261" s="232"/>
      <c r="Y261" s="32"/>
      <c r="Z261" s="446"/>
      <c r="AA261" s="37"/>
      <c r="AB261" s="35"/>
      <c r="AC261" s="446"/>
      <c r="AD261" s="33"/>
      <c r="AE261" s="444"/>
      <c r="AF261" s="304"/>
      <c r="AG261" s="32"/>
      <c r="AH261" s="38"/>
      <c r="AI261" s="35"/>
      <c r="AJ261" s="39"/>
      <c r="AK261" s="38"/>
      <c r="AL261" s="693"/>
      <c r="AM261" s="38"/>
      <c r="AN261" s="446"/>
      <c r="AO261" s="40"/>
      <c r="AP261" s="446"/>
      <c r="AQ261" s="41"/>
      <c r="AR261" s="38"/>
      <c r="AS261" s="446"/>
      <c r="AT261" s="39"/>
      <c r="AU261" s="446"/>
      <c r="AV261" s="35"/>
      <c r="AW261" s="38"/>
      <c r="AX261" s="35"/>
      <c r="AY261" s="39"/>
      <c r="AZ261" s="42"/>
      <c r="BA261" s="31"/>
      <c r="BB261" s="33"/>
      <c r="BC261" s="34"/>
      <c r="BD261" s="35"/>
      <c r="BE261" s="33"/>
      <c r="BF261" s="43"/>
    </row>
    <row r="262" spans="1:58" ht="21" customHeight="1">
      <c r="A262" s="28" t="s">
        <v>685</v>
      </c>
      <c r="B262" s="29">
        <v>43810</v>
      </c>
      <c r="C262" s="30">
        <f t="shared" si="7"/>
        <v>4</v>
      </c>
      <c r="D262" s="71" t="str">
        <f t="shared" si="6"/>
        <v/>
      </c>
      <c r="E262" s="31"/>
      <c r="F262" s="37"/>
      <c r="G262" s="32"/>
      <c r="H262" s="45"/>
      <c r="I262" s="31">
        <v>1</v>
      </c>
      <c r="J262" s="45"/>
      <c r="K262" s="32"/>
      <c r="L262" s="33"/>
      <c r="M262" s="34"/>
      <c r="N262" s="35"/>
      <c r="O262" s="33"/>
      <c r="P262" s="36"/>
      <c r="Q262" s="46"/>
      <c r="R262" s="396"/>
      <c r="S262" s="231"/>
      <c r="T262" s="231"/>
      <c r="U262" s="231"/>
      <c r="V262" s="71"/>
      <c r="W262" s="71"/>
      <c r="X262" s="232"/>
      <c r="Y262" s="32"/>
      <c r="Z262" s="446"/>
      <c r="AA262" s="37"/>
      <c r="AB262" s="35"/>
      <c r="AC262" s="446"/>
      <c r="AD262" s="33"/>
      <c r="AE262" s="444"/>
      <c r="AF262" s="304"/>
      <c r="AG262" s="32"/>
      <c r="AH262" s="38"/>
      <c r="AI262" s="35"/>
      <c r="AJ262" s="39"/>
      <c r="AK262" s="38"/>
      <c r="AL262" s="693"/>
      <c r="AM262" s="38"/>
      <c r="AN262" s="446"/>
      <c r="AO262" s="40"/>
      <c r="AP262" s="446"/>
      <c r="AQ262" s="41"/>
      <c r="AR262" s="38"/>
      <c r="AS262" s="446"/>
      <c r="AT262" s="39"/>
      <c r="AU262" s="446"/>
      <c r="AV262" s="35"/>
      <c r="AW262" s="38"/>
      <c r="AX262" s="35"/>
      <c r="AY262" s="39"/>
      <c r="AZ262" s="42"/>
      <c r="BA262" s="31"/>
      <c r="BB262" s="33"/>
      <c r="BC262" s="34"/>
      <c r="BD262" s="35"/>
      <c r="BE262" s="33"/>
      <c r="BF262" s="43"/>
    </row>
    <row r="263" spans="1:58" ht="21" customHeight="1">
      <c r="A263" s="28" t="s">
        <v>685</v>
      </c>
      <c r="B263" s="29">
        <v>43811</v>
      </c>
      <c r="C263" s="30">
        <f t="shared" si="7"/>
        <v>5</v>
      </c>
      <c r="D263" s="71" t="str">
        <f t="shared" si="6"/>
        <v/>
      </c>
      <c r="E263" s="31"/>
      <c r="F263" s="37"/>
      <c r="G263" s="32"/>
      <c r="H263" s="45"/>
      <c r="I263" s="31">
        <v>1</v>
      </c>
      <c r="J263" s="45"/>
      <c r="K263" s="32"/>
      <c r="L263" s="33"/>
      <c r="M263" s="34"/>
      <c r="N263" s="35"/>
      <c r="O263" s="33"/>
      <c r="P263" s="36"/>
      <c r="Q263" s="46"/>
      <c r="R263" s="396"/>
      <c r="S263" s="392"/>
      <c r="T263" s="392"/>
      <c r="U263" s="231"/>
      <c r="V263" s="71"/>
      <c r="W263" s="71"/>
      <c r="X263" s="232"/>
      <c r="Y263" s="32"/>
      <c r="Z263" s="446"/>
      <c r="AA263" s="37"/>
      <c r="AB263" s="35"/>
      <c r="AC263" s="446"/>
      <c r="AD263" s="33"/>
      <c r="AE263" s="444"/>
      <c r="AF263" s="304"/>
      <c r="AG263" s="32"/>
      <c r="AH263" s="38"/>
      <c r="AI263" s="35"/>
      <c r="AJ263" s="39"/>
      <c r="AK263" s="38"/>
      <c r="AL263" s="693"/>
      <c r="AM263" s="38"/>
      <c r="AN263" s="446"/>
      <c r="AO263" s="40"/>
      <c r="AP263" s="446"/>
      <c r="AQ263" s="41"/>
      <c r="AR263" s="38"/>
      <c r="AS263" s="446"/>
      <c r="AT263" s="39"/>
      <c r="AU263" s="446"/>
      <c r="AV263" s="35"/>
      <c r="AW263" s="38"/>
      <c r="AX263" s="35"/>
      <c r="AY263" s="39"/>
      <c r="AZ263" s="42"/>
      <c r="BA263" s="31"/>
      <c r="BB263" s="33"/>
      <c r="BC263" s="34"/>
      <c r="BD263" s="35"/>
      <c r="BE263" s="33"/>
      <c r="BF263" s="43"/>
    </row>
    <row r="264" spans="1:58" ht="21" customHeight="1">
      <c r="A264" s="28" t="s">
        <v>685</v>
      </c>
      <c r="B264" s="29">
        <v>43812</v>
      </c>
      <c r="C264" s="30">
        <f t="shared" si="7"/>
        <v>6</v>
      </c>
      <c r="D264" s="71" t="str">
        <f t="shared" ref="D264:D327" si="8">IF(OR(C264=1,C264=7),1,IF(ISNA(VLOOKUP($B264,BI$5:BI$34,1,FALSE)),"",1))</f>
        <v/>
      </c>
      <c r="E264" s="31"/>
      <c r="F264" s="37"/>
      <c r="G264" s="32"/>
      <c r="H264" s="45"/>
      <c r="I264" s="31">
        <v>1</v>
      </c>
      <c r="J264" s="45"/>
      <c r="K264" s="32"/>
      <c r="L264" s="33"/>
      <c r="M264" s="34"/>
      <c r="N264" s="35"/>
      <c r="O264" s="33"/>
      <c r="P264" s="36"/>
      <c r="Q264" s="46"/>
      <c r="R264" s="396"/>
      <c r="S264" s="392"/>
      <c r="T264" s="392"/>
      <c r="U264" s="231"/>
      <c r="V264" s="71"/>
      <c r="W264" s="71"/>
      <c r="X264" s="232"/>
      <c r="Y264" s="32"/>
      <c r="Z264" s="446"/>
      <c r="AA264" s="37"/>
      <c r="AB264" s="35"/>
      <c r="AC264" s="446"/>
      <c r="AD264" s="33"/>
      <c r="AE264" s="444"/>
      <c r="AF264" s="304"/>
      <c r="AG264" s="32"/>
      <c r="AH264" s="38"/>
      <c r="AI264" s="35"/>
      <c r="AJ264" s="39"/>
      <c r="AK264" s="38"/>
      <c r="AL264" s="693"/>
      <c r="AM264" s="38"/>
      <c r="AN264" s="446"/>
      <c r="AO264" s="40"/>
      <c r="AP264" s="446"/>
      <c r="AQ264" s="41"/>
      <c r="AR264" s="38"/>
      <c r="AS264" s="446"/>
      <c r="AT264" s="39"/>
      <c r="AU264" s="446"/>
      <c r="AV264" s="35"/>
      <c r="AW264" s="38"/>
      <c r="AX264" s="35"/>
      <c r="AY264" s="39"/>
      <c r="AZ264" s="42"/>
      <c r="BA264" s="31"/>
      <c r="BB264" s="33"/>
      <c r="BC264" s="34"/>
      <c r="BD264" s="35"/>
      <c r="BE264" s="33"/>
      <c r="BF264" s="43"/>
    </row>
    <row r="265" spans="1:58" ht="21" customHeight="1">
      <c r="A265" s="28" t="s">
        <v>685</v>
      </c>
      <c r="B265" s="29">
        <v>43813</v>
      </c>
      <c r="C265" s="30">
        <f t="shared" si="7"/>
        <v>7</v>
      </c>
      <c r="D265" s="71">
        <f t="shared" si="8"/>
        <v>1</v>
      </c>
      <c r="E265" s="31"/>
      <c r="F265" s="37"/>
      <c r="G265" s="32"/>
      <c r="H265" s="45"/>
      <c r="I265" s="31"/>
      <c r="J265" s="45"/>
      <c r="K265" s="32"/>
      <c r="L265" s="33"/>
      <c r="M265" s="34"/>
      <c r="N265" s="35"/>
      <c r="O265" s="33"/>
      <c r="P265" s="36"/>
      <c r="Q265" s="46"/>
      <c r="R265" s="396"/>
      <c r="S265" s="392"/>
      <c r="T265" s="392"/>
      <c r="U265" s="231"/>
      <c r="V265" s="71"/>
      <c r="W265" s="71"/>
      <c r="X265" s="232"/>
      <c r="Y265" s="32"/>
      <c r="Z265" s="446"/>
      <c r="AA265" s="37"/>
      <c r="AB265" s="35"/>
      <c r="AC265" s="446"/>
      <c r="AD265" s="33"/>
      <c r="AE265" s="444"/>
      <c r="AF265" s="304"/>
      <c r="AG265" s="32"/>
      <c r="AH265" s="38"/>
      <c r="AI265" s="35"/>
      <c r="AJ265" s="39"/>
      <c r="AK265" s="38"/>
      <c r="AL265" s="693"/>
      <c r="AM265" s="38"/>
      <c r="AN265" s="446"/>
      <c r="AO265" s="40"/>
      <c r="AP265" s="446"/>
      <c r="AQ265" s="41"/>
      <c r="AR265" s="38"/>
      <c r="AS265" s="446"/>
      <c r="AT265" s="39"/>
      <c r="AU265" s="446"/>
      <c r="AV265" s="35"/>
      <c r="AW265" s="38"/>
      <c r="AX265" s="35"/>
      <c r="AY265" s="39"/>
      <c r="AZ265" s="42"/>
      <c r="BA265" s="31"/>
      <c r="BB265" s="33"/>
      <c r="BC265" s="34"/>
      <c r="BD265" s="35"/>
      <c r="BE265" s="33"/>
      <c r="BF265" s="43"/>
    </row>
    <row r="266" spans="1:58" ht="21" customHeight="1">
      <c r="A266" s="28" t="s">
        <v>685</v>
      </c>
      <c r="B266" s="29">
        <v>43814</v>
      </c>
      <c r="C266" s="30">
        <f t="shared" ref="C266:C329" si="9">WEEKDAY(B266)</f>
        <v>1</v>
      </c>
      <c r="D266" s="71">
        <f t="shared" si="8"/>
        <v>1</v>
      </c>
      <c r="E266" s="31"/>
      <c r="F266" s="37"/>
      <c r="G266" s="32"/>
      <c r="H266" s="45"/>
      <c r="I266" s="31"/>
      <c r="J266" s="45"/>
      <c r="K266" s="32"/>
      <c r="L266" s="33"/>
      <c r="M266" s="34"/>
      <c r="N266" s="35"/>
      <c r="O266" s="33"/>
      <c r="P266" s="36"/>
      <c r="Q266" s="46"/>
      <c r="R266" s="396"/>
      <c r="S266" s="392"/>
      <c r="T266" s="392"/>
      <c r="U266" s="231"/>
      <c r="V266" s="71"/>
      <c r="W266" s="71"/>
      <c r="X266" s="232"/>
      <c r="Y266" s="32"/>
      <c r="Z266" s="446"/>
      <c r="AA266" s="37"/>
      <c r="AB266" s="35"/>
      <c r="AC266" s="446"/>
      <c r="AD266" s="33"/>
      <c r="AE266" s="444"/>
      <c r="AF266" s="304"/>
      <c r="AG266" s="32"/>
      <c r="AH266" s="38"/>
      <c r="AI266" s="35"/>
      <c r="AJ266" s="39"/>
      <c r="AK266" s="38"/>
      <c r="AL266" s="693"/>
      <c r="AM266" s="38"/>
      <c r="AN266" s="446"/>
      <c r="AO266" s="40"/>
      <c r="AP266" s="446"/>
      <c r="AQ266" s="41"/>
      <c r="AR266" s="38"/>
      <c r="AS266" s="446"/>
      <c r="AT266" s="39"/>
      <c r="AU266" s="446"/>
      <c r="AV266" s="35"/>
      <c r="AW266" s="38"/>
      <c r="AX266" s="35"/>
      <c r="AY266" s="39"/>
      <c r="AZ266" s="42"/>
      <c r="BA266" s="31"/>
      <c r="BB266" s="33"/>
      <c r="BC266" s="34"/>
      <c r="BD266" s="35"/>
      <c r="BE266" s="33"/>
      <c r="BF266" s="43"/>
    </row>
    <row r="267" spans="1:58" ht="21" customHeight="1">
      <c r="A267" s="28" t="s">
        <v>685</v>
      </c>
      <c r="B267" s="29">
        <v>43815</v>
      </c>
      <c r="C267" s="30">
        <f t="shared" si="9"/>
        <v>2</v>
      </c>
      <c r="D267" s="71" t="str">
        <f t="shared" si="8"/>
        <v/>
      </c>
      <c r="E267" s="31"/>
      <c r="F267" s="37"/>
      <c r="G267" s="32"/>
      <c r="H267" s="45"/>
      <c r="I267" s="31">
        <v>1</v>
      </c>
      <c r="J267" s="45"/>
      <c r="K267" s="32"/>
      <c r="L267" s="33"/>
      <c r="M267" s="34"/>
      <c r="N267" s="35"/>
      <c r="O267" s="33"/>
      <c r="P267" s="36"/>
      <c r="Q267" s="46"/>
      <c r="R267" s="396"/>
      <c r="S267" s="392"/>
      <c r="T267" s="392"/>
      <c r="U267" s="231"/>
      <c r="V267" s="71"/>
      <c r="W267" s="71"/>
      <c r="X267" s="232"/>
      <c r="Y267" s="32"/>
      <c r="Z267" s="446"/>
      <c r="AA267" s="37"/>
      <c r="AB267" s="35"/>
      <c r="AC267" s="446"/>
      <c r="AD267" s="33"/>
      <c r="AE267" s="444"/>
      <c r="AF267" s="304"/>
      <c r="AG267" s="32"/>
      <c r="AH267" s="38"/>
      <c r="AI267" s="35"/>
      <c r="AJ267" s="39"/>
      <c r="AK267" s="38"/>
      <c r="AL267" s="693"/>
      <c r="AM267" s="38"/>
      <c r="AN267" s="446"/>
      <c r="AO267" s="40"/>
      <c r="AP267" s="446"/>
      <c r="AQ267" s="41"/>
      <c r="AR267" s="38"/>
      <c r="AS267" s="446"/>
      <c r="AT267" s="39"/>
      <c r="AU267" s="446"/>
      <c r="AV267" s="35"/>
      <c r="AW267" s="38"/>
      <c r="AX267" s="35"/>
      <c r="AY267" s="39"/>
      <c r="AZ267" s="42"/>
      <c r="BA267" s="31"/>
      <c r="BB267" s="33"/>
      <c r="BC267" s="34"/>
      <c r="BD267" s="35"/>
      <c r="BE267" s="33"/>
      <c r="BF267" s="43"/>
    </row>
    <row r="268" spans="1:58" ht="21" customHeight="1">
      <c r="A268" s="28" t="s">
        <v>685</v>
      </c>
      <c r="B268" s="29">
        <v>43816</v>
      </c>
      <c r="C268" s="30">
        <f t="shared" si="9"/>
        <v>3</v>
      </c>
      <c r="D268" s="71" t="str">
        <f t="shared" si="8"/>
        <v/>
      </c>
      <c r="E268" s="31"/>
      <c r="F268" s="37"/>
      <c r="G268" s="32"/>
      <c r="H268" s="45"/>
      <c r="I268" s="31">
        <v>1</v>
      </c>
      <c r="J268" s="45"/>
      <c r="K268" s="32"/>
      <c r="L268" s="33"/>
      <c r="M268" s="34"/>
      <c r="N268" s="35"/>
      <c r="O268" s="33"/>
      <c r="P268" s="36"/>
      <c r="Q268" s="46"/>
      <c r="R268" s="396"/>
      <c r="S268" s="392"/>
      <c r="T268" s="392"/>
      <c r="U268" s="231"/>
      <c r="V268" s="71"/>
      <c r="W268" s="71"/>
      <c r="X268" s="232"/>
      <c r="Y268" s="32"/>
      <c r="Z268" s="446"/>
      <c r="AA268" s="37"/>
      <c r="AB268" s="35"/>
      <c r="AC268" s="446"/>
      <c r="AD268" s="33"/>
      <c r="AE268" s="444"/>
      <c r="AF268" s="304"/>
      <c r="AG268" s="32"/>
      <c r="AH268" s="38"/>
      <c r="AI268" s="35"/>
      <c r="AJ268" s="39"/>
      <c r="AK268" s="38"/>
      <c r="AL268" s="693"/>
      <c r="AM268" s="38"/>
      <c r="AN268" s="446"/>
      <c r="AO268" s="40"/>
      <c r="AP268" s="446"/>
      <c r="AQ268" s="41"/>
      <c r="AR268" s="38"/>
      <c r="AS268" s="446"/>
      <c r="AT268" s="39"/>
      <c r="AU268" s="446"/>
      <c r="AV268" s="35"/>
      <c r="AW268" s="38"/>
      <c r="AX268" s="35"/>
      <c r="AY268" s="39"/>
      <c r="AZ268" s="42"/>
      <c r="BA268" s="31"/>
      <c r="BB268" s="33"/>
      <c r="BC268" s="34"/>
      <c r="BD268" s="35"/>
      <c r="BE268" s="33"/>
      <c r="BF268" s="43"/>
    </row>
    <row r="269" spans="1:58" ht="21" customHeight="1">
      <c r="A269" s="28" t="s">
        <v>685</v>
      </c>
      <c r="B269" s="29">
        <v>43817</v>
      </c>
      <c r="C269" s="30">
        <f t="shared" si="9"/>
        <v>4</v>
      </c>
      <c r="D269" s="71" t="str">
        <f t="shared" si="8"/>
        <v/>
      </c>
      <c r="E269" s="31"/>
      <c r="F269" s="37"/>
      <c r="G269" s="32"/>
      <c r="H269" s="45"/>
      <c r="I269" s="31">
        <v>1</v>
      </c>
      <c r="J269" s="45"/>
      <c r="K269" s="32"/>
      <c r="L269" s="33"/>
      <c r="M269" s="34"/>
      <c r="N269" s="35"/>
      <c r="O269" s="33"/>
      <c r="P269" s="36"/>
      <c r="Q269" s="46"/>
      <c r="R269" s="396"/>
      <c r="S269" s="392"/>
      <c r="T269" s="392"/>
      <c r="U269" s="231"/>
      <c r="V269" s="71"/>
      <c r="W269" s="71"/>
      <c r="X269" s="232"/>
      <c r="Y269" s="32"/>
      <c r="Z269" s="446"/>
      <c r="AA269" s="37"/>
      <c r="AB269" s="35"/>
      <c r="AC269" s="446"/>
      <c r="AD269" s="33"/>
      <c r="AE269" s="444"/>
      <c r="AF269" s="304"/>
      <c r="AG269" s="32"/>
      <c r="AH269" s="38"/>
      <c r="AI269" s="35"/>
      <c r="AJ269" s="39"/>
      <c r="AK269" s="38"/>
      <c r="AL269" s="693"/>
      <c r="AM269" s="38"/>
      <c r="AN269" s="446"/>
      <c r="AO269" s="40"/>
      <c r="AP269" s="446"/>
      <c r="AQ269" s="41"/>
      <c r="AR269" s="38"/>
      <c r="AS269" s="446"/>
      <c r="AT269" s="39"/>
      <c r="AU269" s="446"/>
      <c r="AV269" s="35"/>
      <c r="AW269" s="38"/>
      <c r="AX269" s="35"/>
      <c r="AY269" s="39"/>
      <c r="AZ269" s="42"/>
      <c r="BA269" s="31"/>
      <c r="BB269" s="33"/>
      <c r="BC269" s="34"/>
      <c r="BD269" s="35"/>
      <c r="BE269" s="33"/>
      <c r="BF269" s="43"/>
    </row>
    <row r="270" spans="1:58" ht="21" customHeight="1">
      <c r="A270" s="28" t="s">
        <v>685</v>
      </c>
      <c r="B270" s="29">
        <v>43818</v>
      </c>
      <c r="C270" s="30">
        <f t="shared" si="9"/>
        <v>5</v>
      </c>
      <c r="D270" s="71" t="str">
        <f t="shared" si="8"/>
        <v/>
      </c>
      <c r="E270" s="31"/>
      <c r="F270" s="37"/>
      <c r="G270" s="32"/>
      <c r="H270" s="45"/>
      <c r="I270" s="31">
        <v>1</v>
      </c>
      <c r="J270" s="45"/>
      <c r="K270" s="32"/>
      <c r="L270" s="33"/>
      <c r="M270" s="34"/>
      <c r="N270" s="35"/>
      <c r="O270" s="33"/>
      <c r="P270" s="36"/>
      <c r="Q270" s="46"/>
      <c r="R270" s="396"/>
      <c r="S270" s="392"/>
      <c r="T270" s="392"/>
      <c r="U270" s="231"/>
      <c r="V270" s="71"/>
      <c r="W270" s="71"/>
      <c r="X270" s="232"/>
      <c r="Y270" s="32"/>
      <c r="Z270" s="446"/>
      <c r="AA270" s="37"/>
      <c r="AB270" s="35"/>
      <c r="AC270" s="446"/>
      <c r="AD270" s="33"/>
      <c r="AE270" s="444"/>
      <c r="AF270" s="304"/>
      <c r="AG270" s="32"/>
      <c r="AH270" s="38"/>
      <c r="AI270" s="35"/>
      <c r="AJ270" s="39"/>
      <c r="AK270" s="38"/>
      <c r="AL270" s="693"/>
      <c r="AM270" s="38"/>
      <c r="AN270" s="446"/>
      <c r="AO270" s="40"/>
      <c r="AP270" s="446"/>
      <c r="AQ270" s="41"/>
      <c r="AR270" s="38"/>
      <c r="AS270" s="446"/>
      <c r="AT270" s="39"/>
      <c r="AU270" s="446"/>
      <c r="AV270" s="35"/>
      <c r="AW270" s="38"/>
      <c r="AX270" s="35"/>
      <c r="AY270" s="39"/>
      <c r="AZ270" s="42"/>
      <c r="BA270" s="31"/>
      <c r="BB270" s="33"/>
      <c r="BC270" s="34"/>
      <c r="BD270" s="35"/>
      <c r="BE270" s="33"/>
      <c r="BF270" s="43"/>
    </row>
    <row r="271" spans="1:58" ht="21" customHeight="1">
      <c r="A271" s="28" t="s">
        <v>685</v>
      </c>
      <c r="B271" s="29">
        <v>43819</v>
      </c>
      <c r="C271" s="30">
        <f t="shared" si="9"/>
        <v>6</v>
      </c>
      <c r="D271" s="71" t="str">
        <f t="shared" si="8"/>
        <v/>
      </c>
      <c r="E271" s="31"/>
      <c r="F271" s="37"/>
      <c r="G271" s="32"/>
      <c r="H271" s="45"/>
      <c r="I271" s="31">
        <v>1</v>
      </c>
      <c r="J271" s="45"/>
      <c r="K271" s="32"/>
      <c r="L271" s="33"/>
      <c r="M271" s="34"/>
      <c r="N271" s="35"/>
      <c r="O271" s="33"/>
      <c r="P271" s="36"/>
      <c r="Q271" s="46"/>
      <c r="R271" s="396"/>
      <c r="S271" s="392"/>
      <c r="T271" s="392"/>
      <c r="U271" s="231"/>
      <c r="V271" s="71"/>
      <c r="W271" s="71"/>
      <c r="X271" s="232"/>
      <c r="Y271" s="32"/>
      <c r="Z271" s="446"/>
      <c r="AA271" s="37"/>
      <c r="AB271" s="35"/>
      <c r="AC271" s="446"/>
      <c r="AD271" s="33"/>
      <c r="AE271" s="444"/>
      <c r="AF271" s="304"/>
      <c r="AG271" s="32"/>
      <c r="AH271" s="38"/>
      <c r="AI271" s="35"/>
      <c r="AJ271" s="39"/>
      <c r="AK271" s="38"/>
      <c r="AL271" s="693"/>
      <c r="AM271" s="38"/>
      <c r="AN271" s="446"/>
      <c r="AO271" s="40"/>
      <c r="AP271" s="446"/>
      <c r="AQ271" s="41"/>
      <c r="AR271" s="38"/>
      <c r="AS271" s="446"/>
      <c r="AT271" s="39"/>
      <c r="AU271" s="446"/>
      <c r="AV271" s="35"/>
      <c r="AW271" s="38"/>
      <c r="AX271" s="35"/>
      <c r="AY271" s="39"/>
      <c r="AZ271" s="42"/>
      <c r="BA271" s="31"/>
      <c r="BB271" s="33"/>
      <c r="BC271" s="34"/>
      <c r="BD271" s="35"/>
      <c r="BE271" s="33"/>
      <c r="BF271" s="43"/>
    </row>
    <row r="272" spans="1:58" ht="21" customHeight="1">
      <c r="A272" s="28" t="s">
        <v>685</v>
      </c>
      <c r="B272" s="29">
        <v>43820</v>
      </c>
      <c r="C272" s="30">
        <f t="shared" si="9"/>
        <v>7</v>
      </c>
      <c r="D272" s="71">
        <f t="shared" si="8"/>
        <v>1</v>
      </c>
      <c r="E272" s="31"/>
      <c r="F272" s="37"/>
      <c r="G272" s="32"/>
      <c r="H272" s="45"/>
      <c r="I272" s="31"/>
      <c r="J272" s="45"/>
      <c r="K272" s="32"/>
      <c r="L272" s="33"/>
      <c r="M272" s="34"/>
      <c r="N272" s="35"/>
      <c r="O272" s="33"/>
      <c r="P272" s="36"/>
      <c r="Q272" s="46"/>
      <c r="R272" s="396"/>
      <c r="S272" s="392"/>
      <c r="T272" s="392"/>
      <c r="U272" s="231"/>
      <c r="V272" s="71"/>
      <c r="W272" s="71"/>
      <c r="X272" s="232"/>
      <c r="Y272" s="32"/>
      <c r="Z272" s="446"/>
      <c r="AA272" s="37"/>
      <c r="AB272" s="35"/>
      <c r="AC272" s="446"/>
      <c r="AD272" s="33"/>
      <c r="AE272" s="444"/>
      <c r="AF272" s="304"/>
      <c r="AG272" s="32"/>
      <c r="AH272" s="38"/>
      <c r="AI272" s="35"/>
      <c r="AJ272" s="39"/>
      <c r="AK272" s="38"/>
      <c r="AL272" s="693"/>
      <c r="AM272" s="38"/>
      <c r="AN272" s="446"/>
      <c r="AO272" s="40"/>
      <c r="AP272" s="446"/>
      <c r="AQ272" s="41"/>
      <c r="AR272" s="38"/>
      <c r="AS272" s="446"/>
      <c r="AT272" s="39"/>
      <c r="AU272" s="446"/>
      <c r="AV272" s="35"/>
      <c r="AW272" s="38"/>
      <c r="AX272" s="35"/>
      <c r="AY272" s="39"/>
      <c r="AZ272" s="42"/>
      <c r="BA272" s="31"/>
      <c r="BB272" s="33"/>
      <c r="BC272" s="34"/>
      <c r="BD272" s="35"/>
      <c r="BE272" s="33"/>
      <c r="BF272" s="43"/>
    </row>
    <row r="273" spans="1:62" ht="21" customHeight="1">
      <c r="A273" s="28" t="s">
        <v>685</v>
      </c>
      <c r="B273" s="29">
        <v>43821</v>
      </c>
      <c r="C273" s="30">
        <f t="shared" si="9"/>
        <v>1</v>
      </c>
      <c r="D273" s="71">
        <f t="shared" si="8"/>
        <v>1</v>
      </c>
      <c r="E273" s="31"/>
      <c r="F273" s="37"/>
      <c r="G273" s="32"/>
      <c r="H273" s="45"/>
      <c r="I273" s="31"/>
      <c r="J273" s="45"/>
      <c r="K273" s="32"/>
      <c r="L273" s="33"/>
      <c r="M273" s="34"/>
      <c r="N273" s="35"/>
      <c r="O273" s="33"/>
      <c r="P273" s="36"/>
      <c r="Q273" s="46"/>
      <c r="R273" s="396"/>
      <c r="S273" s="392"/>
      <c r="T273" s="392"/>
      <c r="U273" s="231"/>
      <c r="V273" s="71"/>
      <c r="W273" s="71"/>
      <c r="X273" s="232"/>
      <c r="Y273" s="32"/>
      <c r="Z273" s="446"/>
      <c r="AA273" s="37"/>
      <c r="AB273" s="35"/>
      <c r="AC273" s="446"/>
      <c r="AD273" s="33"/>
      <c r="AE273" s="444"/>
      <c r="AF273" s="304"/>
      <c r="AG273" s="32"/>
      <c r="AH273" s="38"/>
      <c r="AI273" s="35"/>
      <c r="AJ273" s="39"/>
      <c r="AK273" s="38"/>
      <c r="AL273" s="693"/>
      <c r="AM273" s="38"/>
      <c r="AN273" s="446"/>
      <c r="AO273" s="40"/>
      <c r="AP273" s="446"/>
      <c r="AQ273" s="41"/>
      <c r="AR273" s="38"/>
      <c r="AS273" s="446"/>
      <c r="AT273" s="39"/>
      <c r="AU273" s="446"/>
      <c r="AV273" s="35"/>
      <c r="AW273" s="38"/>
      <c r="AX273" s="35"/>
      <c r="AY273" s="39"/>
      <c r="AZ273" s="42"/>
      <c r="BA273" s="31"/>
      <c r="BB273" s="33"/>
      <c r="BC273" s="34"/>
      <c r="BD273" s="35"/>
      <c r="BE273" s="33"/>
      <c r="BF273" s="43"/>
    </row>
    <row r="274" spans="1:62" ht="21" customHeight="1">
      <c r="A274" s="28" t="s">
        <v>685</v>
      </c>
      <c r="B274" s="29">
        <v>43822</v>
      </c>
      <c r="C274" s="30">
        <f t="shared" si="9"/>
        <v>2</v>
      </c>
      <c r="D274" s="71" t="str">
        <f t="shared" si="8"/>
        <v/>
      </c>
      <c r="E274" s="31"/>
      <c r="F274" s="37"/>
      <c r="G274" s="32"/>
      <c r="H274" s="45"/>
      <c r="I274" s="31">
        <v>1</v>
      </c>
      <c r="J274" s="45"/>
      <c r="K274" s="32"/>
      <c r="L274" s="33"/>
      <c r="M274" s="34"/>
      <c r="N274" s="35"/>
      <c r="O274" s="33"/>
      <c r="P274" s="36"/>
      <c r="Q274" s="46"/>
      <c r="R274" s="396"/>
      <c r="S274" s="392"/>
      <c r="T274" s="392"/>
      <c r="U274" s="231"/>
      <c r="V274" s="71"/>
      <c r="W274" s="71"/>
      <c r="X274" s="232"/>
      <c r="Y274" s="32"/>
      <c r="Z274" s="446"/>
      <c r="AA274" s="37"/>
      <c r="AB274" s="35"/>
      <c r="AC274" s="446"/>
      <c r="AD274" s="33"/>
      <c r="AE274" s="444"/>
      <c r="AF274" s="304"/>
      <c r="AG274" s="32"/>
      <c r="AH274" s="38"/>
      <c r="AI274" s="35"/>
      <c r="AJ274" s="39"/>
      <c r="AK274" s="38"/>
      <c r="AL274" s="693"/>
      <c r="AM274" s="38"/>
      <c r="AN274" s="446"/>
      <c r="AO274" s="40"/>
      <c r="AP274" s="446"/>
      <c r="AQ274" s="41"/>
      <c r="AR274" s="38"/>
      <c r="AS274" s="446"/>
      <c r="AT274" s="39"/>
      <c r="AU274" s="446"/>
      <c r="AV274" s="35"/>
      <c r="AW274" s="38"/>
      <c r="AX274" s="35"/>
      <c r="AY274" s="39"/>
      <c r="AZ274" s="42"/>
      <c r="BA274" s="31"/>
      <c r="BB274" s="33"/>
      <c r="BC274" s="34"/>
      <c r="BD274" s="35"/>
      <c r="BE274" s="33"/>
      <c r="BF274" s="43"/>
    </row>
    <row r="275" spans="1:62" ht="21" customHeight="1">
      <c r="A275" s="28" t="s">
        <v>685</v>
      </c>
      <c r="B275" s="29">
        <v>43823</v>
      </c>
      <c r="C275" s="30">
        <f t="shared" si="9"/>
        <v>3</v>
      </c>
      <c r="D275" s="71" t="str">
        <f t="shared" si="8"/>
        <v/>
      </c>
      <c r="E275" s="31"/>
      <c r="F275" s="37"/>
      <c r="G275" s="32"/>
      <c r="H275" s="45"/>
      <c r="I275" s="31">
        <v>1</v>
      </c>
      <c r="J275" s="45"/>
      <c r="K275" s="32"/>
      <c r="L275" s="33"/>
      <c r="M275" s="34"/>
      <c r="N275" s="35"/>
      <c r="O275" s="33"/>
      <c r="P275" s="36"/>
      <c r="Q275" s="46"/>
      <c r="R275" s="396"/>
      <c r="S275" s="392"/>
      <c r="T275" s="392"/>
      <c r="U275" s="231"/>
      <c r="V275" s="71"/>
      <c r="W275" s="71"/>
      <c r="X275" s="232"/>
      <c r="Y275" s="32"/>
      <c r="Z275" s="446"/>
      <c r="AA275" s="37"/>
      <c r="AB275" s="35"/>
      <c r="AC275" s="446"/>
      <c r="AD275" s="33"/>
      <c r="AE275" s="444"/>
      <c r="AF275" s="304"/>
      <c r="AG275" s="32"/>
      <c r="AH275" s="38"/>
      <c r="AI275" s="35"/>
      <c r="AJ275" s="39"/>
      <c r="AK275" s="38"/>
      <c r="AL275" s="693"/>
      <c r="AM275" s="38"/>
      <c r="AN275" s="446"/>
      <c r="AO275" s="40"/>
      <c r="AP275" s="446"/>
      <c r="AQ275" s="41"/>
      <c r="AR275" s="38"/>
      <c r="AS275" s="446"/>
      <c r="AT275" s="39"/>
      <c r="AU275" s="446"/>
      <c r="AV275" s="35"/>
      <c r="AW275" s="38"/>
      <c r="AX275" s="35"/>
      <c r="AY275" s="39"/>
      <c r="AZ275" s="42"/>
      <c r="BA275" s="31"/>
      <c r="BB275" s="33"/>
      <c r="BC275" s="34"/>
      <c r="BD275" s="35"/>
      <c r="BE275" s="33"/>
      <c r="BF275" s="43"/>
    </row>
    <row r="276" spans="1:62" ht="21" customHeight="1">
      <c r="A276" s="28" t="s">
        <v>685</v>
      </c>
      <c r="B276" s="29">
        <v>43824</v>
      </c>
      <c r="C276" s="30">
        <f t="shared" si="9"/>
        <v>4</v>
      </c>
      <c r="D276" s="71" t="str">
        <f t="shared" si="8"/>
        <v/>
      </c>
      <c r="E276" s="31"/>
      <c r="F276" s="37"/>
      <c r="G276" s="32"/>
      <c r="H276" s="45"/>
      <c r="I276" s="31">
        <v>1</v>
      </c>
      <c r="J276" s="45"/>
      <c r="K276" s="32"/>
      <c r="L276" s="33"/>
      <c r="M276" s="34"/>
      <c r="N276" s="35"/>
      <c r="O276" s="33"/>
      <c r="P276" s="36"/>
      <c r="Q276" s="46"/>
      <c r="R276" s="396"/>
      <c r="S276" s="392"/>
      <c r="T276" s="392"/>
      <c r="U276" s="231"/>
      <c r="V276" s="71"/>
      <c r="W276" s="71"/>
      <c r="X276" s="232"/>
      <c r="Y276" s="32"/>
      <c r="Z276" s="446"/>
      <c r="AA276" s="37"/>
      <c r="AB276" s="35"/>
      <c r="AC276" s="446"/>
      <c r="AD276" s="33"/>
      <c r="AE276" s="444"/>
      <c r="AF276" s="304"/>
      <c r="AG276" s="32"/>
      <c r="AH276" s="38"/>
      <c r="AI276" s="35"/>
      <c r="AJ276" s="39"/>
      <c r="AK276" s="38"/>
      <c r="AL276" s="693"/>
      <c r="AM276" s="38"/>
      <c r="AN276" s="446"/>
      <c r="AO276" s="40"/>
      <c r="AP276" s="446"/>
      <c r="AQ276" s="41"/>
      <c r="AR276" s="38"/>
      <c r="AS276" s="446"/>
      <c r="AT276" s="39"/>
      <c r="AU276" s="446"/>
      <c r="AV276" s="35"/>
      <c r="AW276" s="38"/>
      <c r="AX276" s="35"/>
      <c r="AY276" s="39"/>
      <c r="AZ276" s="42"/>
      <c r="BA276" s="31"/>
      <c r="BB276" s="33"/>
      <c r="BC276" s="34"/>
      <c r="BD276" s="35"/>
      <c r="BE276" s="33"/>
      <c r="BF276" s="43"/>
    </row>
    <row r="277" spans="1:62" ht="21" customHeight="1">
      <c r="A277" s="28" t="s">
        <v>685</v>
      </c>
      <c r="B277" s="29">
        <v>43825</v>
      </c>
      <c r="C277" s="30">
        <f t="shared" si="9"/>
        <v>5</v>
      </c>
      <c r="D277" s="71" t="str">
        <f t="shared" si="8"/>
        <v/>
      </c>
      <c r="E277" s="31"/>
      <c r="F277" s="37"/>
      <c r="G277" s="32"/>
      <c r="H277" s="45"/>
      <c r="I277" s="63">
        <v>1</v>
      </c>
      <c r="J277" s="45"/>
      <c r="K277" s="32"/>
      <c r="L277" s="33"/>
      <c r="M277" s="34"/>
      <c r="N277" s="35"/>
      <c r="O277" s="33"/>
      <c r="P277" s="36"/>
      <c r="Q277" s="46"/>
      <c r="R277" s="396"/>
      <c r="S277" s="392"/>
      <c r="T277" s="392"/>
      <c r="U277" s="231"/>
      <c r="V277" s="71"/>
      <c r="W277" s="71"/>
      <c r="X277" s="232"/>
      <c r="Y277" s="32"/>
      <c r="Z277" s="446"/>
      <c r="AA277" s="37"/>
      <c r="AB277" s="35"/>
      <c r="AC277" s="446"/>
      <c r="AD277" s="33"/>
      <c r="AE277" s="444"/>
      <c r="AF277" s="304"/>
      <c r="AG277" s="32"/>
      <c r="AH277" s="38"/>
      <c r="AI277" s="35"/>
      <c r="AJ277" s="39"/>
      <c r="AK277" s="38"/>
      <c r="AL277" s="693"/>
      <c r="AM277" s="38"/>
      <c r="AN277" s="446"/>
      <c r="AO277" s="40"/>
      <c r="AP277" s="446"/>
      <c r="AQ277" s="41"/>
      <c r="AR277" s="38"/>
      <c r="AS277" s="446"/>
      <c r="AT277" s="39"/>
      <c r="AU277" s="446"/>
      <c r="AV277" s="35"/>
      <c r="AW277" s="38"/>
      <c r="AX277" s="35"/>
      <c r="AY277" s="39"/>
      <c r="AZ277" s="42"/>
      <c r="BA277" s="31"/>
      <c r="BB277" s="33"/>
      <c r="BC277" s="34"/>
      <c r="BD277" s="35"/>
      <c r="BE277" s="33"/>
      <c r="BF277" s="43"/>
    </row>
    <row r="278" spans="1:62" ht="21" customHeight="1">
      <c r="A278" s="28" t="s">
        <v>685</v>
      </c>
      <c r="B278" s="29">
        <v>43826</v>
      </c>
      <c r="C278" s="30">
        <f t="shared" si="9"/>
        <v>6</v>
      </c>
      <c r="D278" s="71" t="str">
        <f t="shared" si="8"/>
        <v/>
      </c>
      <c r="E278" s="31">
        <v>1</v>
      </c>
      <c r="F278" s="37"/>
      <c r="G278" s="32"/>
      <c r="H278" s="45"/>
      <c r="I278" s="31"/>
      <c r="J278" s="45"/>
      <c r="K278" s="32"/>
      <c r="L278" s="33"/>
      <c r="M278" s="34"/>
      <c r="N278" s="35"/>
      <c r="O278" s="33"/>
      <c r="P278" s="36"/>
      <c r="Q278" s="46"/>
      <c r="R278" s="396"/>
      <c r="S278" s="392"/>
      <c r="T278" s="392"/>
      <c r="U278" s="231"/>
      <c r="V278" s="71"/>
      <c r="W278" s="71"/>
      <c r="X278" s="232"/>
      <c r="Y278" s="32"/>
      <c r="Z278" s="446"/>
      <c r="AA278" s="37"/>
      <c r="AB278" s="35"/>
      <c r="AC278" s="446"/>
      <c r="AD278" s="33"/>
      <c r="AE278" s="444"/>
      <c r="AF278" s="304"/>
      <c r="AG278" s="32"/>
      <c r="AH278" s="38"/>
      <c r="AI278" s="35"/>
      <c r="AJ278" s="39"/>
      <c r="AK278" s="38"/>
      <c r="AL278" s="693"/>
      <c r="AM278" s="38"/>
      <c r="AN278" s="446"/>
      <c r="AO278" s="40"/>
      <c r="AP278" s="446"/>
      <c r="AQ278" s="41"/>
      <c r="AR278" s="38"/>
      <c r="AS278" s="446"/>
      <c r="AT278" s="39"/>
      <c r="AU278" s="446"/>
      <c r="AV278" s="35"/>
      <c r="AW278" s="38"/>
      <c r="AX278" s="35"/>
      <c r="AY278" s="39"/>
      <c r="AZ278" s="42"/>
      <c r="BA278" s="31"/>
      <c r="BB278" s="33"/>
      <c r="BC278" s="34"/>
      <c r="BD278" s="35"/>
      <c r="BE278" s="33"/>
      <c r="BF278" s="43"/>
    </row>
    <row r="279" spans="1:62" ht="21" customHeight="1">
      <c r="A279" s="28" t="s">
        <v>685</v>
      </c>
      <c r="B279" s="29">
        <v>43827</v>
      </c>
      <c r="C279" s="30">
        <f t="shared" si="9"/>
        <v>7</v>
      </c>
      <c r="D279" s="71">
        <f t="shared" si="8"/>
        <v>1</v>
      </c>
      <c r="E279" s="31"/>
      <c r="F279" s="37"/>
      <c r="G279" s="32"/>
      <c r="H279" s="45"/>
      <c r="I279" s="31"/>
      <c r="J279" s="45"/>
      <c r="K279" s="32"/>
      <c r="L279" s="33"/>
      <c r="M279" s="34"/>
      <c r="N279" s="35"/>
      <c r="O279" s="33"/>
      <c r="P279" s="36"/>
      <c r="Q279" s="46"/>
      <c r="R279" s="396"/>
      <c r="S279" s="392"/>
      <c r="T279" s="392"/>
      <c r="U279" s="231"/>
      <c r="V279" s="71"/>
      <c r="W279" s="71"/>
      <c r="X279" s="232"/>
      <c r="Y279" s="32"/>
      <c r="Z279" s="446"/>
      <c r="AA279" s="37"/>
      <c r="AB279" s="35"/>
      <c r="AC279" s="446"/>
      <c r="AD279" s="33"/>
      <c r="AE279" s="444"/>
      <c r="AF279" s="304"/>
      <c r="AG279" s="32"/>
      <c r="AH279" s="38"/>
      <c r="AI279" s="35"/>
      <c r="AJ279" s="39"/>
      <c r="AK279" s="38"/>
      <c r="AL279" s="693"/>
      <c r="AM279" s="38"/>
      <c r="AN279" s="446"/>
      <c r="AO279" s="40"/>
      <c r="AP279" s="446"/>
      <c r="AQ279" s="41"/>
      <c r="AR279" s="38"/>
      <c r="AS279" s="446"/>
      <c r="AT279" s="39"/>
      <c r="AU279" s="446"/>
      <c r="AV279" s="35"/>
      <c r="AW279" s="38"/>
      <c r="AX279" s="35"/>
      <c r="AY279" s="39"/>
      <c r="AZ279" s="42"/>
      <c r="BA279" s="31"/>
      <c r="BB279" s="33"/>
      <c r="BC279" s="34"/>
      <c r="BD279" s="35"/>
      <c r="BE279" s="33"/>
      <c r="BF279" s="43"/>
    </row>
    <row r="280" spans="1:62" s="502" customFormat="1" ht="21" customHeight="1">
      <c r="A280" s="28" t="s">
        <v>685</v>
      </c>
      <c r="B280" s="29">
        <v>43828</v>
      </c>
      <c r="C280" s="30">
        <f t="shared" si="9"/>
        <v>1</v>
      </c>
      <c r="D280" s="71">
        <f t="shared" si="8"/>
        <v>1</v>
      </c>
      <c r="E280" s="479"/>
      <c r="F280" s="480"/>
      <c r="G280" s="481"/>
      <c r="H280" s="482"/>
      <c r="I280" s="479"/>
      <c r="J280" s="482"/>
      <c r="K280" s="481"/>
      <c r="L280" s="483"/>
      <c r="M280" s="484"/>
      <c r="N280" s="485"/>
      <c r="O280" s="483"/>
      <c r="P280" s="486"/>
      <c r="Q280" s="487"/>
      <c r="R280" s="488"/>
      <c r="S280" s="489"/>
      <c r="T280" s="489"/>
      <c r="U280" s="490"/>
      <c r="V280" s="491"/>
      <c r="W280" s="491"/>
      <c r="X280" s="492"/>
      <c r="Y280" s="481"/>
      <c r="Z280" s="493"/>
      <c r="AA280" s="480"/>
      <c r="AB280" s="485"/>
      <c r="AC280" s="493"/>
      <c r="AD280" s="483"/>
      <c r="AE280" s="494"/>
      <c r="AF280" s="495"/>
      <c r="AG280" s="481"/>
      <c r="AH280" s="496"/>
      <c r="AI280" s="485"/>
      <c r="AJ280" s="497"/>
      <c r="AK280" s="496"/>
      <c r="AL280" s="695"/>
      <c r="AM280" s="496"/>
      <c r="AN280" s="493"/>
      <c r="AO280" s="498"/>
      <c r="AP280" s="493"/>
      <c r="AQ280" s="499"/>
      <c r="AR280" s="496"/>
      <c r="AS280" s="493"/>
      <c r="AT280" s="497"/>
      <c r="AU280" s="493"/>
      <c r="AV280" s="485"/>
      <c r="AW280" s="496"/>
      <c r="AX280" s="485"/>
      <c r="AY280" s="497"/>
      <c r="AZ280" s="500"/>
      <c r="BA280" s="479"/>
      <c r="BB280" s="483"/>
      <c r="BC280" s="484"/>
      <c r="BD280" s="485"/>
      <c r="BE280" s="483"/>
      <c r="BF280" s="501"/>
      <c r="BI280" s="44"/>
      <c r="BJ280" s="44"/>
    </row>
    <row r="281" spans="1:62" s="502" customFormat="1" ht="21" customHeight="1">
      <c r="A281" s="28" t="s">
        <v>685</v>
      </c>
      <c r="B281" s="29">
        <v>43829</v>
      </c>
      <c r="C281" s="30">
        <f t="shared" si="9"/>
        <v>2</v>
      </c>
      <c r="D281" s="71">
        <f t="shared" si="8"/>
        <v>1</v>
      </c>
      <c r="E281" s="479"/>
      <c r="F281" s="480"/>
      <c r="G281" s="481"/>
      <c r="H281" s="482"/>
      <c r="I281" s="479"/>
      <c r="J281" s="482"/>
      <c r="K281" s="481"/>
      <c r="L281" s="483"/>
      <c r="M281" s="484"/>
      <c r="N281" s="485"/>
      <c r="O281" s="483"/>
      <c r="P281" s="486"/>
      <c r="Q281" s="487"/>
      <c r="R281" s="488"/>
      <c r="S281" s="489"/>
      <c r="T281" s="489"/>
      <c r="U281" s="490"/>
      <c r="V281" s="491"/>
      <c r="W281" s="491"/>
      <c r="X281" s="492"/>
      <c r="Y281" s="481"/>
      <c r="Z281" s="493"/>
      <c r="AA281" s="480"/>
      <c r="AB281" s="485"/>
      <c r="AC281" s="493"/>
      <c r="AD281" s="483"/>
      <c r="AE281" s="494"/>
      <c r="AF281" s="495"/>
      <c r="AG281" s="481"/>
      <c r="AH281" s="496"/>
      <c r="AI281" s="485"/>
      <c r="AJ281" s="497"/>
      <c r="AK281" s="496"/>
      <c r="AL281" s="695"/>
      <c r="AM281" s="496"/>
      <c r="AN281" s="493"/>
      <c r="AO281" s="498"/>
      <c r="AP281" s="493"/>
      <c r="AQ281" s="499"/>
      <c r="AR281" s="496"/>
      <c r="AS281" s="493"/>
      <c r="AT281" s="497"/>
      <c r="AU281" s="493"/>
      <c r="AV281" s="485"/>
      <c r="AW281" s="496"/>
      <c r="AX281" s="485"/>
      <c r="AY281" s="497"/>
      <c r="AZ281" s="500"/>
      <c r="BA281" s="479"/>
      <c r="BB281" s="483"/>
      <c r="BC281" s="484"/>
      <c r="BD281" s="485"/>
      <c r="BE281" s="483"/>
      <c r="BF281" s="501"/>
      <c r="BI281" s="44"/>
      <c r="BJ281" s="44"/>
    </row>
    <row r="282" spans="1:62" s="502" customFormat="1" ht="21" customHeight="1">
      <c r="A282" s="28" t="s">
        <v>685</v>
      </c>
      <c r="B282" s="29">
        <v>43830</v>
      </c>
      <c r="C282" s="30">
        <f t="shared" si="9"/>
        <v>3</v>
      </c>
      <c r="D282" s="71">
        <f t="shared" si="8"/>
        <v>1</v>
      </c>
      <c r="E282" s="479"/>
      <c r="F282" s="480"/>
      <c r="G282" s="481"/>
      <c r="H282" s="482"/>
      <c r="I282" s="479"/>
      <c r="J282" s="482"/>
      <c r="K282" s="481"/>
      <c r="L282" s="483"/>
      <c r="M282" s="484"/>
      <c r="N282" s="485"/>
      <c r="O282" s="483"/>
      <c r="P282" s="486"/>
      <c r="Q282" s="487"/>
      <c r="R282" s="488"/>
      <c r="S282" s="489"/>
      <c r="T282" s="489"/>
      <c r="U282" s="490"/>
      <c r="V282" s="491"/>
      <c r="W282" s="491"/>
      <c r="X282" s="492"/>
      <c r="Y282" s="481"/>
      <c r="Z282" s="493"/>
      <c r="AA282" s="480"/>
      <c r="AB282" s="485"/>
      <c r="AC282" s="493"/>
      <c r="AD282" s="483"/>
      <c r="AE282" s="494"/>
      <c r="AF282" s="495"/>
      <c r="AG282" s="481"/>
      <c r="AH282" s="496"/>
      <c r="AI282" s="485"/>
      <c r="AJ282" s="497"/>
      <c r="AK282" s="496"/>
      <c r="AL282" s="695"/>
      <c r="AM282" s="496"/>
      <c r="AN282" s="493"/>
      <c r="AO282" s="498"/>
      <c r="AP282" s="493"/>
      <c r="AQ282" s="499"/>
      <c r="AR282" s="496"/>
      <c r="AS282" s="493"/>
      <c r="AT282" s="497"/>
      <c r="AU282" s="493"/>
      <c r="AV282" s="485"/>
      <c r="AW282" s="496"/>
      <c r="AX282" s="485"/>
      <c r="AY282" s="497"/>
      <c r="AZ282" s="500"/>
      <c r="BA282" s="479"/>
      <c r="BB282" s="483"/>
      <c r="BC282" s="484"/>
      <c r="BD282" s="485"/>
      <c r="BE282" s="483"/>
      <c r="BF282" s="501"/>
      <c r="BI282" s="44"/>
      <c r="BJ282" s="44"/>
    </row>
    <row r="283" spans="1:62" s="502" customFormat="1" ht="21" customHeight="1">
      <c r="A283" s="28" t="s">
        <v>688</v>
      </c>
      <c r="B283" s="29">
        <v>43831</v>
      </c>
      <c r="C283" s="30">
        <f t="shared" si="9"/>
        <v>4</v>
      </c>
      <c r="D283" s="71">
        <f t="shared" si="8"/>
        <v>1</v>
      </c>
      <c r="E283" s="479"/>
      <c r="F283" s="480"/>
      <c r="G283" s="481"/>
      <c r="H283" s="482"/>
      <c r="I283" s="479"/>
      <c r="J283" s="482"/>
      <c r="K283" s="481"/>
      <c r="L283" s="483"/>
      <c r="M283" s="484"/>
      <c r="N283" s="485"/>
      <c r="O283" s="483"/>
      <c r="P283" s="486"/>
      <c r="Q283" s="487"/>
      <c r="R283" s="488"/>
      <c r="S283" s="489"/>
      <c r="T283" s="489"/>
      <c r="U283" s="490"/>
      <c r="V283" s="491"/>
      <c r="W283" s="491"/>
      <c r="X283" s="492"/>
      <c r="Y283" s="481"/>
      <c r="Z283" s="493"/>
      <c r="AA283" s="480"/>
      <c r="AB283" s="485"/>
      <c r="AC283" s="493"/>
      <c r="AD283" s="483"/>
      <c r="AE283" s="494"/>
      <c r="AF283" s="495"/>
      <c r="AG283" s="481"/>
      <c r="AH283" s="496"/>
      <c r="AI283" s="485"/>
      <c r="AJ283" s="497"/>
      <c r="AK283" s="496"/>
      <c r="AL283" s="695"/>
      <c r="AM283" s="496"/>
      <c r="AN283" s="493"/>
      <c r="AO283" s="498"/>
      <c r="AP283" s="493"/>
      <c r="AQ283" s="499"/>
      <c r="AR283" s="496"/>
      <c r="AS283" s="493"/>
      <c r="AT283" s="497"/>
      <c r="AU283" s="493"/>
      <c r="AV283" s="485"/>
      <c r="AW283" s="496"/>
      <c r="AX283" s="485"/>
      <c r="AY283" s="497"/>
      <c r="AZ283" s="500"/>
      <c r="BA283" s="479"/>
      <c r="BB283" s="483"/>
      <c r="BC283" s="484"/>
      <c r="BD283" s="485"/>
      <c r="BE283" s="483"/>
      <c r="BF283" s="501"/>
      <c r="BI283" s="44"/>
      <c r="BJ283" s="44"/>
    </row>
    <row r="284" spans="1:62" s="502" customFormat="1" ht="21" customHeight="1">
      <c r="A284" s="28" t="s">
        <v>687</v>
      </c>
      <c r="B284" s="29">
        <v>43832</v>
      </c>
      <c r="C284" s="30">
        <f t="shared" si="9"/>
        <v>5</v>
      </c>
      <c r="D284" s="71">
        <f t="shared" si="8"/>
        <v>1</v>
      </c>
      <c r="E284" s="479"/>
      <c r="F284" s="480"/>
      <c r="G284" s="481"/>
      <c r="H284" s="482"/>
      <c r="I284" s="479"/>
      <c r="J284" s="482"/>
      <c r="K284" s="481"/>
      <c r="L284" s="483"/>
      <c r="M284" s="484"/>
      <c r="N284" s="485"/>
      <c r="O284" s="483"/>
      <c r="P284" s="486"/>
      <c r="Q284" s="487"/>
      <c r="R284" s="488"/>
      <c r="S284" s="489"/>
      <c r="T284" s="489"/>
      <c r="U284" s="490"/>
      <c r="V284" s="491"/>
      <c r="W284" s="491"/>
      <c r="X284" s="492"/>
      <c r="Y284" s="481"/>
      <c r="Z284" s="493"/>
      <c r="AA284" s="480"/>
      <c r="AB284" s="485"/>
      <c r="AC284" s="493"/>
      <c r="AD284" s="483"/>
      <c r="AE284" s="494"/>
      <c r="AF284" s="495"/>
      <c r="AG284" s="481"/>
      <c r="AH284" s="496"/>
      <c r="AI284" s="485"/>
      <c r="AJ284" s="497"/>
      <c r="AK284" s="496"/>
      <c r="AL284" s="695"/>
      <c r="AM284" s="496"/>
      <c r="AN284" s="493"/>
      <c r="AO284" s="498"/>
      <c r="AP284" s="493"/>
      <c r="AQ284" s="499"/>
      <c r="AR284" s="496"/>
      <c r="AS284" s="493"/>
      <c r="AT284" s="497"/>
      <c r="AU284" s="493"/>
      <c r="AV284" s="485"/>
      <c r="AW284" s="496"/>
      <c r="AX284" s="485"/>
      <c r="AY284" s="497"/>
      <c r="AZ284" s="500"/>
      <c r="BA284" s="479"/>
      <c r="BB284" s="483"/>
      <c r="BC284" s="484"/>
      <c r="BD284" s="485"/>
      <c r="BE284" s="483"/>
      <c r="BF284" s="501"/>
      <c r="BI284" s="44"/>
      <c r="BJ284" s="44"/>
    </row>
    <row r="285" spans="1:62" s="502" customFormat="1" ht="21" customHeight="1">
      <c r="A285" s="28" t="s">
        <v>687</v>
      </c>
      <c r="B285" s="29">
        <v>43833</v>
      </c>
      <c r="C285" s="30">
        <f t="shared" si="9"/>
        <v>6</v>
      </c>
      <c r="D285" s="71">
        <f t="shared" si="8"/>
        <v>1</v>
      </c>
      <c r="E285" s="479"/>
      <c r="F285" s="480"/>
      <c r="G285" s="481"/>
      <c r="H285" s="482"/>
      <c r="I285" s="479"/>
      <c r="J285" s="482"/>
      <c r="K285" s="481"/>
      <c r="L285" s="483"/>
      <c r="M285" s="484"/>
      <c r="N285" s="485"/>
      <c r="O285" s="483"/>
      <c r="P285" s="486"/>
      <c r="Q285" s="487"/>
      <c r="R285" s="488"/>
      <c r="S285" s="489"/>
      <c r="T285" s="489"/>
      <c r="U285" s="490"/>
      <c r="V285" s="491"/>
      <c r="W285" s="491"/>
      <c r="X285" s="492"/>
      <c r="Y285" s="481"/>
      <c r="Z285" s="493"/>
      <c r="AA285" s="480"/>
      <c r="AB285" s="485"/>
      <c r="AC285" s="493"/>
      <c r="AD285" s="483"/>
      <c r="AE285" s="494"/>
      <c r="AF285" s="495"/>
      <c r="AG285" s="481"/>
      <c r="AH285" s="496"/>
      <c r="AI285" s="485"/>
      <c r="AJ285" s="497"/>
      <c r="AK285" s="496"/>
      <c r="AL285" s="695"/>
      <c r="AM285" s="496"/>
      <c r="AN285" s="493"/>
      <c r="AO285" s="498"/>
      <c r="AP285" s="493"/>
      <c r="AQ285" s="499"/>
      <c r="AR285" s="496"/>
      <c r="AS285" s="493"/>
      <c r="AT285" s="497"/>
      <c r="AU285" s="493"/>
      <c r="AV285" s="485"/>
      <c r="AW285" s="496"/>
      <c r="AX285" s="485"/>
      <c r="AY285" s="497"/>
      <c r="AZ285" s="500"/>
      <c r="BA285" s="479"/>
      <c r="BB285" s="483"/>
      <c r="BC285" s="484"/>
      <c r="BD285" s="485"/>
      <c r="BE285" s="483"/>
      <c r="BF285" s="501"/>
    </row>
    <row r="286" spans="1:62" ht="21" customHeight="1">
      <c r="A286" s="28" t="s">
        <v>687</v>
      </c>
      <c r="B286" s="29">
        <v>43834</v>
      </c>
      <c r="C286" s="30">
        <f t="shared" si="9"/>
        <v>7</v>
      </c>
      <c r="D286" s="71">
        <f t="shared" si="8"/>
        <v>1</v>
      </c>
      <c r="E286" s="31"/>
      <c r="F286" s="37"/>
      <c r="G286" s="32"/>
      <c r="H286" s="45"/>
      <c r="I286" s="31"/>
      <c r="J286" s="45"/>
      <c r="K286" s="32"/>
      <c r="L286" s="33"/>
      <c r="M286" s="34"/>
      <c r="N286" s="35"/>
      <c r="O286" s="33"/>
      <c r="P286" s="36"/>
      <c r="Q286" s="46"/>
      <c r="R286" s="396"/>
      <c r="S286" s="392"/>
      <c r="T286" s="392"/>
      <c r="U286" s="231"/>
      <c r="V286" s="71"/>
      <c r="W286" s="71"/>
      <c r="X286" s="232"/>
      <c r="Y286" s="32"/>
      <c r="Z286" s="446"/>
      <c r="AA286" s="37"/>
      <c r="AB286" s="35"/>
      <c r="AC286" s="446"/>
      <c r="AD286" s="33"/>
      <c r="AE286" s="444"/>
      <c r="AF286" s="304"/>
      <c r="AG286" s="32"/>
      <c r="AH286" s="38"/>
      <c r="AI286" s="35"/>
      <c r="AJ286" s="39"/>
      <c r="AK286" s="38"/>
      <c r="AL286" s="693"/>
      <c r="AM286" s="38"/>
      <c r="AN286" s="446"/>
      <c r="AO286" s="40"/>
      <c r="AP286" s="446"/>
      <c r="AQ286" s="41"/>
      <c r="AR286" s="38"/>
      <c r="AS286" s="446"/>
      <c r="AT286" s="39"/>
      <c r="AU286" s="446"/>
      <c r="AV286" s="35"/>
      <c r="AW286" s="38"/>
      <c r="AX286" s="35"/>
      <c r="AY286" s="39"/>
      <c r="AZ286" s="42"/>
      <c r="BA286" s="31"/>
      <c r="BB286" s="33"/>
      <c r="BC286" s="34"/>
      <c r="BD286" s="35"/>
      <c r="BE286" s="33"/>
      <c r="BF286" s="43"/>
      <c r="BI286" s="502"/>
      <c r="BJ286" s="502"/>
    </row>
    <row r="287" spans="1:62" ht="21" customHeight="1">
      <c r="A287" s="28" t="s">
        <v>687</v>
      </c>
      <c r="B287" s="29">
        <v>43835</v>
      </c>
      <c r="C287" s="30">
        <f t="shared" si="9"/>
        <v>1</v>
      </c>
      <c r="D287" s="71">
        <f t="shared" si="8"/>
        <v>1</v>
      </c>
      <c r="E287" s="31"/>
      <c r="F287" s="37"/>
      <c r="G287" s="32"/>
      <c r="H287" s="45"/>
      <c r="I287" s="31"/>
      <c r="J287" s="45"/>
      <c r="K287" s="32"/>
      <c r="L287" s="33"/>
      <c r="M287" s="34"/>
      <c r="N287" s="35"/>
      <c r="O287" s="33"/>
      <c r="P287" s="36"/>
      <c r="Q287" s="46"/>
      <c r="R287" s="396"/>
      <c r="S287" s="392"/>
      <c r="T287" s="392"/>
      <c r="U287" s="231"/>
      <c r="V287" s="71"/>
      <c r="W287" s="71"/>
      <c r="X287" s="232"/>
      <c r="Y287" s="32"/>
      <c r="Z287" s="446"/>
      <c r="AA287" s="37"/>
      <c r="AB287" s="35"/>
      <c r="AC287" s="446"/>
      <c r="AD287" s="33"/>
      <c r="AE287" s="444"/>
      <c r="AF287" s="304"/>
      <c r="AG287" s="32"/>
      <c r="AH287" s="38"/>
      <c r="AI287" s="35"/>
      <c r="AJ287" s="39"/>
      <c r="AK287" s="38"/>
      <c r="AL287" s="693"/>
      <c r="AM287" s="38"/>
      <c r="AN287" s="446"/>
      <c r="AO287" s="40"/>
      <c r="AP287" s="446"/>
      <c r="AQ287" s="41"/>
      <c r="AR287" s="38"/>
      <c r="AS287" s="446"/>
      <c r="AT287" s="39"/>
      <c r="AU287" s="446"/>
      <c r="AV287" s="35"/>
      <c r="AW287" s="38"/>
      <c r="AX287" s="35"/>
      <c r="AY287" s="39"/>
      <c r="AZ287" s="42"/>
      <c r="BA287" s="31"/>
      <c r="BB287" s="33"/>
      <c r="BC287" s="34"/>
      <c r="BD287" s="35"/>
      <c r="BE287" s="33"/>
      <c r="BF287" s="43"/>
      <c r="BI287" s="502"/>
      <c r="BJ287" s="502"/>
    </row>
    <row r="288" spans="1:62" ht="21" customHeight="1">
      <c r="A288" s="28" t="s">
        <v>687</v>
      </c>
      <c r="B288" s="29">
        <v>43836</v>
      </c>
      <c r="C288" s="30">
        <f t="shared" si="9"/>
        <v>2</v>
      </c>
      <c r="D288" s="71" t="str">
        <f t="shared" si="8"/>
        <v/>
      </c>
      <c r="E288" s="31"/>
      <c r="F288" s="37"/>
      <c r="G288" s="32"/>
      <c r="H288" s="45"/>
      <c r="I288" s="31">
        <v>1</v>
      </c>
      <c r="J288" s="45"/>
      <c r="K288" s="32"/>
      <c r="L288" s="33"/>
      <c r="M288" s="34"/>
      <c r="N288" s="35"/>
      <c r="O288" s="33"/>
      <c r="P288" s="36"/>
      <c r="Q288" s="46"/>
      <c r="R288" s="396"/>
      <c r="S288" s="392"/>
      <c r="T288" s="392"/>
      <c r="U288" s="231"/>
      <c r="V288" s="71"/>
      <c r="W288" s="71"/>
      <c r="X288" s="232"/>
      <c r="Y288" s="32"/>
      <c r="Z288" s="446"/>
      <c r="AA288" s="37"/>
      <c r="AB288" s="35"/>
      <c r="AC288" s="446"/>
      <c r="AD288" s="33"/>
      <c r="AE288" s="444"/>
      <c r="AF288" s="304"/>
      <c r="AG288" s="32"/>
      <c r="AH288" s="38"/>
      <c r="AI288" s="35"/>
      <c r="AJ288" s="39"/>
      <c r="AK288" s="38"/>
      <c r="AL288" s="693"/>
      <c r="AM288" s="38"/>
      <c r="AN288" s="446"/>
      <c r="AO288" s="40"/>
      <c r="AP288" s="446"/>
      <c r="AQ288" s="41"/>
      <c r="AR288" s="38"/>
      <c r="AS288" s="446"/>
      <c r="AT288" s="39"/>
      <c r="AU288" s="446"/>
      <c r="AV288" s="35"/>
      <c r="AW288" s="38"/>
      <c r="AX288" s="35"/>
      <c r="AY288" s="39"/>
      <c r="AZ288" s="42"/>
      <c r="BA288" s="31"/>
      <c r="BB288" s="33"/>
      <c r="BC288" s="34"/>
      <c r="BD288" s="35"/>
      <c r="BE288" s="33"/>
      <c r="BF288" s="43"/>
      <c r="BI288" s="502"/>
      <c r="BJ288" s="502"/>
    </row>
    <row r="289" spans="1:62" ht="21" customHeight="1">
      <c r="A289" s="28" t="s">
        <v>687</v>
      </c>
      <c r="B289" s="29">
        <v>43837</v>
      </c>
      <c r="C289" s="30">
        <f t="shared" si="9"/>
        <v>3</v>
      </c>
      <c r="D289" s="71" t="str">
        <f t="shared" si="8"/>
        <v/>
      </c>
      <c r="E289" s="31"/>
      <c r="F289" s="37"/>
      <c r="G289" s="32"/>
      <c r="H289" s="45"/>
      <c r="I289" s="31"/>
      <c r="J289" s="45"/>
      <c r="K289" s="32">
        <v>1</v>
      </c>
      <c r="L289" s="33"/>
      <c r="M289" s="34"/>
      <c r="N289" s="35"/>
      <c r="O289" s="33"/>
      <c r="P289" s="36"/>
      <c r="Q289" s="46"/>
      <c r="R289" s="396"/>
      <c r="S289" s="392"/>
      <c r="T289" s="392"/>
      <c r="U289" s="231"/>
      <c r="V289" s="71"/>
      <c r="W289" s="71"/>
      <c r="X289" s="232"/>
      <c r="Y289" s="32"/>
      <c r="Z289" s="446"/>
      <c r="AA289" s="37"/>
      <c r="AB289" s="35"/>
      <c r="AC289" s="446"/>
      <c r="AD289" s="33"/>
      <c r="AE289" s="444"/>
      <c r="AF289" s="304"/>
      <c r="AG289" s="32"/>
      <c r="AH289" s="38"/>
      <c r="AI289" s="35"/>
      <c r="AJ289" s="39"/>
      <c r="AK289" s="38"/>
      <c r="AL289" s="693"/>
      <c r="AM289" s="38"/>
      <c r="AN289" s="446"/>
      <c r="AO289" s="40"/>
      <c r="AP289" s="446"/>
      <c r="AQ289" s="41"/>
      <c r="AR289" s="38"/>
      <c r="AS289" s="446"/>
      <c r="AT289" s="39"/>
      <c r="AU289" s="446"/>
      <c r="AV289" s="35"/>
      <c r="AW289" s="38"/>
      <c r="AX289" s="35"/>
      <c r="AY289" s="39"/>
      <c r="AZ289" s="42"/>
      <c r="BA289" s="31">
        <v>1</v>
      </c>
      <c r="BB289" s="33"/>
      <c r="BC289" s="34"/>
      <c r="BD289" s="35"/>
      <c r="BE289" s="33"/>
      <c r="BF289" s="43"/>
      <c r="BI289" s="502"/>
      <c r="BJ289" s="502"/>
    </row>
    <row r="290" spans="1:62" ht="21" customHeight="1">
      <c r="A290" s="28" t="s">
        <v>687</v>
      </c>
      <c r="B290" s="29">
        <v>43838</v>
      </c>
      <c r="C290" s="30">
        <f t="shared" si="9"/>
        <v>4</v>
      </c>
      <c r="D290" s="71" t="str">
        <f t="shared" si="8"/>
        <v/>
      </c>
      <c r="E290" s="31"/>
      <c r="F290" s="37"/>
      <c r="G290" s="32"/>
      <c r="H290" s="45"/>
      <c r="I290" s="31">
        <v>1</v>
      </c>
      <c r="J290" s="45"/>
      <c r="K290" s="32"/>
      <c r="L290" s="33"/>
      <c r="M290" s="34"/>
      <c r="N290" s="35"/>
      <c r="O290" s="33"/>
      <c r="P290" s="36"/>
      <c r="Q290" s="46"/>
      <c r="R290" s="396"/>
      <c r="S290" s="392"/>
      <c r="T290" s="392"/>
      <c r="U290" s="231"/>
      <c r="V290" s="71"/>
      <c r="W290" s="71"/>
      <c r="X290" s="232"/>
      <c r="Y290" s="32"/>
      <c r="Z290" s="446"/>
      <c r="AA290" s="37"/>
      <c r="AB290" s="35"/>
      <c r="AC290" s="446"/>
      <c r="AD290" s="33"/>
      <c r="AE290" s="444"/>
      <c r="AF290" s="304"/>
      <c r="AG290" s="32"/>
      <c r="AH290" s="38"/>
      <c r="AI290" s="35"/>
      <c r="AJ290" s="39"/>
      <c r="AK290" s="38"/>
      <c r="AL290" s="693"/>
      <c r="AM290" s="38"/>
      <c r="AN290" s="446"/>
      <c r="AO290" s="40"/>
      <c r="AP290" s="446"/>
      <c r="AQ290" s="41"/>
      <c r="AR290" s="38"/>
      <c r="AS290" s="446"/>
      <c r="AT290" s="39"/>
      <c r="AU290" s="446"/>
      <c r="AV290" s="35"/>
      <c r="AW290" s="38"/>
      <c r="AX290" s="35"/>
      <c r="AY290" s="39"/>
      <c r="AZ290" s="42"/>
      <c r="BA290" s="31"/>
      <c r="BB290" s="33"/>
      <c r="BC290" s="34"/>
      <c r="BD290" s="35"/>
      <c r="BE290" s="33"/>
      <c r="BF290" s="43"/>
      <c r="BI290" s="502"/>
      <c r="BJ290" s="502"/>
    </row>
    <row r="291" spans="1:62" ht="21" customHeight="1">
      <c r="A291" s="28" t="s">
        <v>687</v>
      </c>
      <c r="B291" s="29">
        <v>43839</v>
      </c>
      <c r="C291" s="30">
        <f t="shared" si="9"/>
        <v>5</v>
      </c>
      <c r="D291" s="71" t="str">
        <f t="shared" si="8"/>
        <v/>
      </c>
      <c r="E291" s="31"/>
      <c r="F291" s="37"/>
      <c r="G291" s="32"/>
      <c r="H291" s="45"/>
      <c r="I291" s="31">
        <v>1</v>
      </c>
      <c r="J291" s="45"/>
      <c r="K291" s="32"/>
      <c r="L291" s="33"/>
      <c r="M291" s="34"/>
      <c r="N291" s="35"/>
      <c r="O291" s="33"/>
      <c r="P291" s="36"/>
      <c r="Q291" s="46"/>
      <c r="R291" s="396"/>
      <c r="S291" s="392"/>
      <c r="T291" s="392"/>
      <c r="U291" s="231"/>
      <c r="V291" s="71"/>
      <c r="W291" s="71"/>
      <c r="X291" s="232"/>
      <c r="Y291" s="32"/>
      <c r="Z291" s="446"/>
      <c r="AA291" s="37"/>
      <c r="AB291" s="35"/>
      <c r="AC291" s="446"/>
      <c r="AD291" s="33"/>
      <c r="AE291" s="444"/>
      <c r="AF291" s="304"/>
      <c r="AG291" s="32"/>
      <c r="AH291" s="38"/>
      <c r="AI291" s="35"/>
      <c r="AJ291" s="39"/>
      <c r="AK291" s="38"/>
      <c r="AL291" s="693"/>
      <c r="AM291" s="38"/>
      <c r="AN291" s="446"/>
      <c r="AO291" s="40"/>
      <c r="AP291" s="446"/>
      <c r="AQ291" s="41"/>
      <c r="AR291" s="38"/>
      <c r="AS291" s="446"/>
      <c r="AT291" s="39"/>
      <c r="AU291" s="446"/>
      <c r="AV291" s="35"/>
      <c r="AW291" s="38"/>
      <c r="AX291" s="35"/>
      <c r="AY291" s="39"/>
      <c r="AZ291" s="42"/>
      <c r="BA291" s="31"/>
      <c r="BB291" s="33"/>
      <c r="BC291" s="34"/>
      <c r="BD291" s="35"/>
      <c r="BE291" s="33"/>
      <c r="BF291" s="43"/>
    </row>
    <row r="292" spans="1:62" ht="21" customHeight="1">
      <c r="A292" s="28" t="s">
        <v>687</v>
      </c>
      <c r="B292" s="29">
        <v>43840</v>
      </c>
      <c r="C292" s="30">
        <f t="shared" si="9"/>
        <v>6</v>
      </c>
      <c r="D292" s="71" t="str">
        <f t="shared" si="8"/>
        <v/>
      </c>
      <c r="E292" s="31"/>
      <c r="F292" s="37"/>
      <c r="G292" s="32"/>
      <c r="H292" s="45"/>
      <c r="I292" s="31">
        <v>1</v>
      </c>
      <c r="J292" s="45"/>
      <c r="K292" s="32"/>
      <c r="L292" s="33"/>
      <c r="M292" s="34"/>
      <c r="N292" s="35"/>
      <c r="O292" s="33"/>
      <c r="P292" s="36"/>
      <c r="Q292" s="46"/>
      <c r="R292" s="396"/>
      <c r="S292" s="392"/>
      <c r="T292" s="392"/>
      <c r="U292" s="231"/>
      <c r="V292" s="71"/>
      <c r="W292" s="71"/>
      <c r="X292" s="232"/>
      <c r="Y292" s="32"/>
      <c r="Z292" s="446"/>
      <c r="AA292" s="37"/>
      <c r="AB292" s="35"/>
      <c r="AC292" s="446"/>
      <c r="AD292" s="33"/>
      <c r="AE292" s="444"/>
      <c r="AF292" s="304"/>
      <c r="AG292" s="32"/>
      <c r="AH292" s="38"/>
      <c r="AI292" s="35"/>
      <c r="AJ292" s="39"/>
      <c r="AK292" s="38"/>
      <c r="AL292" s="693"/>
      <c r="AM292" s="38"/>
      <c r="AN292" s="446"/>
      <c r="AO292" s="40"/>
      <c r="AP292" s="446"/>
      <c r="AQ292" s="41"/>
      <c r="AR292" s="38"/>
      <c r="AS292" s="446"/>
      <c r="AT292" s="39"/>
      <c r="AU292" s="446"/>
      <c r="AV292" s="35"/>
      <c r="AW292" s="38"/>
      <c r="AX292" s="35"/>
      <c r="AY292" s="39"/>
      <c r="AZ292" s="42"/>
      <c r="BA292" s="31"/>
      <c r="BB292" s="33"/>
      <c r="BC292" s="34"/>
      <c r="BD292" s="35"/>
      <c r="BE292" s="33"/>
      <c r="BF292" s="43"/>
    </row>
    <row r="293" spans="1:62" ht="21" customHeight="1">
      <c r="A293" s="28" t="s">
        <v>687</v>
      </c>
      <c r="B293" s="29">
        <v>43841</v>
      </c>
      <c r="C293" s="30">
        <f t="shared" si="9"/>
        <v>7</v>
      </c>
      <c r="D293" s="71">
        <f t="shared" si="8"/>
        <v>1</v>
      </c>
      <c r="E293" s="31"/>
      <c r="F293" s="37"/>
      <c r="G293" s="32"/>
      <c r="H293" s="45"/>
      <c r="I293" s="31"/>
      <c r="J293" s="45"/>
      <c r="K293" s="32"/>
      <c r="L293" s="33"/>
      <c r="M293" s="34"/>
      <c r="N293" s="35"/>
      <c r="O293" s="33"/>
      <c r="P293" s="36"/>
      <c r="Q293" s="46"/>
      <c r="R293" s="396"/>
      <c r="S293" s="392"/>
      <c r="T293" s="392"/>
      <c r="U293" s="231"/>
      <c r="V293" s="71"/>
      <c r="W293" s="71"/>
      <c r="X293" s="232"/>
      <c r="Y293" s="32"/>
      <c r="Z293" s="446"/>
      <c r="AA293" s="37"/>
      <c r="AB293" s="35"/>
      <c r="AC293" s="446"/>
      <c r="AD293" s="33"/>
      <c r="AE293" s="444"/>
      <c r="AF293" s="304"/>
      <c r="AG293" s="32"/>
      <c r="AH293" s="38"/>
      <c r="AI293" s="35"/>
      <c r="AJ293" s="39"/>
      <c r="AK293" s="38"/>
      <c r="AL293" s="693"/>
      <c r="AM293" s="38"/>
      <c r="AN293" s="446"/>
      <c r="AO293" s="40"/>
      <c r="AP293" s="446"/>
      <c r="AQ293" s="41"/>
      <c r="AR293" s="38"/>
      <c r="AS293" s="446"/>
      <c r="AT293" s="39"/>
      <c r="AU293" s="446"/>
      <c r="AV293" s="35"/>
      <c r="AW293" s="38"/>
      <c r="AX293" s="35"/>
      <c r="AY293" s="39"/>
      <c r="AZ293" s="42"/>
      <c r="BA293" s="31"/>
      <c r="BB293" s="33"/>
      <c r="BC293" s="34"/>
      <c r="BD293" s="35"/>
      <c r="BE293" s="33"/>
      <c r="BF293" s="43"/>
    </row>
    <row r="294" spans="1:62" ht="21" customHeight="1">
      <c r="A294" s="28" t="s">
        <v>687</v>
      </c>
      <c r="B294" s="29">
        <v>43842</v>
      </c>
      <c r="C294" s="30">
        <f t="shared" si="9"/>
        <v>1</v>
      </c>
      <c r="D294" s="71">
        <f t="shared" si="8"/>
        <v>1</v>
      </c>
      <c r="E294" s="31"/>
      <c r="F294" s="37"/>
      <c r="G294" s="32"/>
      <c r="H294" s="45"/>
      <c r="I294" s="31"/>
      <c r="J294" s="45"/>
      <c r="K294" s="32"/>
      <c r="L294" s="33"/>
      <c r="M294" s="34"/>
      <c r="N294" s="35"/>
      <c r="O294" s="33"/>
      <c r="P294" s="36"/>
      <c r="Q294" s="46"/>
      <c r="R294" s="396"/>
      <c r="S294" s="392"/>
      <c r="T294" s="392"/>
      <c r="U294" s="231"/>
      <c r="V294" s="71"/>
      <c r="W294" s="71"/>
      <c r="X294" s="232"/>
      <c r="Y294" s="32"/>
      <c r="Z294" s="446"/>
      <c r="AA294" s="37"/>
      <c r="AB294" s="35"/>
      <c r="AC294" s="446"/>
      <c r="AD294" s="33"/>
      <c r="AE294" s="444"/>
      <c r="AF294" s="304"/>
      <c r="AG294" s="32"/>
      <c r="AH294" s="38"/>
      <c r="AI294" s="35"/>
      <c r="AJ294" s="39"/>
      <c r="AK294" s="38"/>
      <c r="AL294" s="693"/>
      <c r="AM294" s="38"/>
      <c r="AN294" s="446"/>
      <c r="AO294" s="40"/>
      <c r="AP294" s="446"/>
      <c r="AQ294" s="41"/>
      <c r="AR294" s="38"/>
      <c r="AS294" s="446"/>
      <c r="AT294" s="39"/>
      <c r="AU294" s="446"/>
      <c r="AV294" s="35"/>
      <c r="AW294" s="38"/>
      <c r="AX294" s="35"/>
      <c r="AY294" s="39"/>
      <c r="AZ294" s="42"/>
      <c r="BA294" s="31"/>
      <c r="BB294" s="33"/>
      <c r="BC294" s="34"/>
      <c r="BD294" s="35"/>
      <c r="BE294" s="33"/>
      <c r="BF294" s="43"/>
    </row>
    <row r="295" spans="1:62" ht="21" customHeight="1">
      <c r="A295" s="28" t="s">
        <v>687</v>
      </c>
      <c r="B295" s="29">
        <v>43843</v>
      </c>
      <c r="C295" s="30">
        <f t="shared" si="9"/>
        <v>2</v>
      </c>
      <c r="D295" s="71">
        <f t="shared" si="8"/>
        <v>1</v>
      </c>
      <c r="E295" s="31"/>
      <c r="F295" s="37"/>
      <c r="G295" s="32"/>
      <c r="H295" s="45"/>
      <c r="I295" s="31"/>
      <c r="J295" s="45"/>
      <c r="K295" s="32"/>
      <c r="L295" s="33"/>
      <c r="M295" s="34"/>
      <c r="N295" s="35"/>
      <c r="O295" s="33"/>
      <c r="P295" s="36"/>
      <c r="Q295" s="46"/>
      <c r="R295" s="396"/>
      <c r="S295" s="392"/>
      <c r="T295" s="392"/>
      <c r="U295" s="231"/>
      <c r="V295" s="71"/>
      <c r="W295" s="71"/>
      <c r="X295" s="232"/>
      <c r="Y295" s="32"/>
      <c r="Z295" s="446"/>
      <c r="AA295" s="37"/>
      <c r="AB295" s="35"/>
      <c r="AC295" s="446"/>
      <c r="AD295" s="33"/>
      <c r="AE295" s="444"/>
      <c r="AF295" s="304"/>
      <c r="AG295" s="32"/>
      <c r="AH295" s="38"/>
      <c r="AI295" s="35"/>
      <c r="AJ295" s="39"/>
      <c r="AK295" s="38"/>
      <c r="AL295" s="693"/>
      <c r="AM295" s="50"/>
      <c r="AN295" s="446"/>
      <c r="AO295" s="40"/>
      <c r="AP295" s="446"/>
      <c r="AQ295" s="41"/>
      <c r="AR295" s="38"/>
      <c r="AS295" s="446"/>
      <c r="AT295" s="54"/>
      <c r="AU295" s="52"/>
      <c r="AV295" s="35"/>
      <c r="AW295" s="38"/>
      <c r="AX295" s="35"/>
      <c r="AY295" s="39"/>
      <c r="AZ295" s="42"/>
      <c r="BA295" s="31"/>
      <c r="BB295" s="33"/>
      <c r="BC295" s="34"/>
      <c r="BD295" s="35"/>
      <c r="BE295" s="33"/>
      <c r="BF295" s="43"/>
    </row>
    <row r="296" spans="1:62" ht="21" customHeight="1">
      <c r="A296" s="28" t="s">
        <v>687</v>
      </c>
      <c r="B296" s="29">
        <v>43844</v>
      </c>
      <c r="C296" s="30">
        <f t="shared" si="9"/>
        <v>3</v>
      </c>
      <c r="D296" s="71" t="str">
        <f t="shared" si="8"/>
        <v/>
      </c>
      <c r="E296" s="31"/>
      <c r="F296" s="37"/>
      <c r="G296" s="32"/>
      <c r="H296" s="45"/>
      <c r="I296" s="31">
        <v>1</v>
      </c>
      <c r="J296" s="45"/>
      <c r="K296" s="32"/>
      <c r="L296" s="33"/>
      <c r="M296" s="34"/>
      <c r="N296" s="35"/>
      <c r="O296" s="33"/>
      <c r="P296" s="36"/>
      <c r="Q296" s="46"/>
      <c r="R296" s="396"/>
      <c r="S296" s="392"/>
      <c r="T296" s="392"/>
      <c r="U296" s="231"/>
      <c r="V296" s="71"/>
      <c r="W296" s="71"/>
      <c r="X296" s="232"/>
      <c r="Y296" s="32"/>
      <c r="Z296" s="446"/>
      <c r="AA296" s="37"/>
      <c r="AB296" s="35"/>
      <c r="AC296" s="446"/>
      <c r="AD296" s="33"/>
      <c r="AE296" s="444"/>
      <c r="AF296" s="304"/>
      <c r="AG296" s="32"/>
      <c r="AH296" s="38"/>
      <c r="AI296" s="35"/>
      <c r="AJ296" s="39"/>
      <c r="AK296" s="38"/>
      <c r="AL296" s="693"/>
      <c r="AM296" s="38"/>
      <c r="AN296" s="446"/>
      <c r="AO296" s="40"/>
      <c r="AP296" s="446"/>
      <c r="AQ296" s="41"/>
      <c r="AR296" s="38"/>
      <c r="AS296" s="446"/>
      <c r="AT296" s="39"/>
      <c r="AU296" s="446"/>
      <c r="AV296" s="35"/>
      <c r="AW296" s="38"/>
      <c r="AX296" s="35"/>
      <c r="AY296" s="54"/>
      <c r="AZ296" s="55"/>
      <c r="BA296" s="31"/>
      <c r="BB296" s="33"/>
      <c r="BC296" s="34"/>
      <c r="BD296" s="35"/>
      <c r="BE296" s="33"/>
      <c r="BF296" s="43"/>
    </row>
    <row r="297" spans="1:62" ht="21" customHeight="1">
      <c r="A297" s="28" t="s">
        <v>687</v>
      </c>
      <c r="B297" s="29">
        <v>43845</v>
      </c>
      <c r="C297" s="30">
        <f t="shared" si="9"/>
        <v>4</v>
      </c>
      <c r="D297" s="71" t="str">
        <f t="shared" si="8"/>
        <v/>
      </c>
      <c r="E297" s="31"/>
      <c r="F297" s="37"/>
      <c r="G297" s="32"/>
      <c r="H297" s="45"/>
      <c r="I297" s="31"/>
      <c r="J297" s="45"/>
      <c r="K297" s="32"/>
      <c r="L297" s="33"/>
      <c r="M297" s="34"/>
      <c r="N297" s="35"/>
      <c r="O297" s="33"/>
      <c r="P297" s="36"/>
      <c r="Q297" s="46"/>
      <c r="R297" s="396"/>
      <c r="S297" s="392"/>
      <c r="T297" s="392"/>
      <c r="U297" s="231"/>
      <c r="V297" s="71"/>
      <c r="W297" s="71"/>
      <c r="X297" s="232"/>
      <c r="Y297" s="32">
        <v>1</v>
      </c>
      <c r="Z297" s="446"/>
      <c r="AA297" s="37"/>
      <c r="AB297" s="35"/>
      <c r="AC297" s="446"/>
      <c r="AD297" s="33"/>
      <c r="AE297" s="444"/>
      <c r="AF297" s="304"/>
      <c r="AG297" s="32"/>
      <c r="AH297" s="38"/>
      <c r="AI297" s="35"/>
      <c r="AJ297" s="39"/>
      <c r="AK297" s="38"/>
      <c r="AL297" s="693"/>
      <c r="AM297" s="38"/>
      <c r="AN297" s="446"/>
      <c r="AO297" s="40"/>
      <c r="AP297" s="446"/>
      <c r="AQ297" s="41"/>
      <c r="AR297" s="38"/>
      <c r="AS297" s="446"/>
      <c r="AT297" s="39"/>
      <c r="AU297" s="446"/>
      <c r="AV297" s="35"/>
      <c r="AW297" s="38"/>
      <c r="AX297" s="35"/>
      <c r="AY297" s="39"/>
      <c r="AZ297" s="42"/>
      <c r="BA297" s="31"/>
      <c r="BB297" s="33"/>
      <c r="BC297" s="34"/>
      <c r="BD297" s="35"/>
      <c r="BE297" s="33"/>
      <c r="BF297" s="43"/>
    </row>
    <row r="298" spans="1:62" ht="21" customHeight="1">
      <c r="A298" s="28" t="s">
        <v>687</v>
      </c>
      <c r="B298" s="29">
        <v>43846</v>
      </c>
      <c r="C298" s="30">
        <f t="shared" si="9"/>
        <v>5</v>
      </c>
      <c r="D298" s="71" t="str">
        <f t="shared" si="8"/>
        <v/>
      </c>
      <c r="E298" s="31"/>
      <c r="F298" s="37"/>
      <c r="G298" s="32"/>
      <c r="H298" s="45"/>
      <c r="I298" s="31">
        <v>1</v>
      </c>
      <c r="J298" s="45"/>
      <c r="K298" s="32"/>
      <c r="L298" s="33"/>
      <c r="M298" s="34"/>
      <c r="N298" s="35"/>
      <c r="O298" s="33"/>
      <c r="P298" s="36"/>
      <c r="Q298" s="46"/>
      <c r="R298" s="396"/>
      <c r="S298" s="392"/>
      <c r="T298" s="392"/>
      <c r="U298" s="231"/>
      <c r="V298" s="71"/>
      <c r="W298" s="71"/>
      <c r="X298" s="232"/>
      <c r="Y298" s="32"/>
      <c r="Z298" s="446"/>
      <c r="AA298" s="37"/>
      <c r="AB298" s="35"/>
      <c r="AC298" s="446"/>
      <c r="AD298" s="33"/>
      <c r="AE298" s="444"/>
      <c r="AF298" s="304"/>
      <c r="AG298" s="32"/>
      <c r="AH298" s="38"/>
      <c r="AI298" s="35"/>
      <c r="AJ298" s="39"/>
      <c r="AK298" s="38"/>
      <c r="AL298" s="693"/>
      <c r="AM298" s="38"/>
      <c r="AN298" s="446"/>
      <c r="AO298" s="40"/>
      <c r="AP298" s="446"/>
      <c r="AQ298" s="41"/>
      <c r="AR298" s="38"/>
      <c r="AS298" s="446"/>
      <c r="AT298" s="39"/>
      <c r="AU298" s="446"/>
      <c r="AV298" s="35"/>
      <c r="AW298" s="38"/>
      <c r="AX298" s="35"/>
      <c r="AY298" s="39"/>
      <c r="AZ298" s="42"/>
      <c r="BA298" s="31"/>
      <c r="BB298" s="33"/>
      <c r="BC298" s="34"/>
      <c r="BD298" s="35"/>
      <c r="BE298" s="33"/>
      <c r="BF298" s="43"/>
    </row>
    <row r="299" spans="1:62" ht="21" customHeight="1">
      <c r="A299" s="28" t="s">
        <v>687</v>
      </c>
      <c r="B299" s="29">
        <v>43847</v>
      </c>
      <c r="C299" s="30">
        <f t="shared" si="9"/>
        <v>6</v>
      </c>
      <c r="D299" s="71" t="str">
        <f t="shared" si="8"/>
        <v/>
      </c>
      <c r="E299" s="31"/>
      <c r="F299" s="37"/>
      <c r="G299" s="32"/>
      <c r="H299" s="45"/>
      <c r="I299" s="31">
        <v>1</v>
      </c>
      <c r="J299" s="45"/>
      <c r="K299" s="32"/>
      <c r="L299" s="33"/>
      <c r="M299" s="34"/>
      <c r="N299" s="35"/>
      <c r="O299" s="33"/>
      <c r="P299" s="36"/>
      <c r="Q299" s="46"/>
      <c r="R299" s="396"/>
      <c r="S299" s="392"/>
      <c r="T299" s="392"/>
      <c r="U299" s="231"/>
      <c r="V299" s="71"/>
      <c r="W299" s="71"/>
      <c r="X299" s="232"/>
      <c r="Y299" s="32"/>
      <c r="Z299" s="446"/>
      <c r="AA299" s="37"/>
      <c r="AB299" s="35"/>
      <c r="AC299" s="446"/>
      <c r="AD299" s="33"/>
      <c r="AE299" s="444"/>
      <c r="AF299" s="304"/>
      <c r="AG299" s="32"/>
      <c r="AH299" s="38"/>
      <c r="AI299" s="35"/>
      <c r="AJ299" s="39"/>
      <c r="AK299" s="38"/>
      <c r="AL299" s="693"/>
      <c r="AM299" s="38"/>
      <c r="AN299" s="446"/>
      <c r="AO299" s="40"/>
      <c r="AP299" s="446"/>
      <c r="AQ299" s="41"/>
      <c r="AR299" s="38"/>
      <c r="AS299" s="446"/>
      <c r="AT299" s="39"/>
      <c r="AU299" s="446"/>
      <c r="AV299" s="35"/>
      <c r="AW299" s="38"/>
      <c r="AX299" s="35"/>
      <c r="AY299" s="39"/>
      <c r="AZ299" s="42"/>
      <c r="BA299" s="31"/>
      <c r="BB299" s="33"/>
      <c r="BC299" s="34"/>
      <c r="BD299" s="35"/>
      <c r="BE299" s="33"/>
      <c r="BF299" s="43"/>
    </row>
    <row r="300" spans="1:62" ht="21" customHeight="1">
      <c r="A300" s="28" t="s">
        <v>687</v>
      </c>
      <c r="B300" s="29">
        <v>43848</v>
      </c>
      <c r="C300" s="30">
        <f t="shared" si="9"/>
        <v>7</v>
      </c>
      <c r="D300" s="71">
        <f t="shared" si="8"/>
        <v>1</v>
      </c>
      <c r="E300" s="31"/>
      <c r="F300" s="37"/>
      <c r="G300" s="32"/>
      <c r="H300" s="45"/>
      <c r="I300" s="31"/>
      <c r="J300" s="45"/>
      <c r="K300" s="32"/>
      <c r="L300" s="33"/>
      <c r="M300" s="34"/>
      <c r="N300" s="35"/>
      <c r="O300" s="33"/>
      <c r="P300" s="36"/>
      <c r="Q300" s="46"/>
      <c r="R300" s="396"/>
      <c r="S300" s="392"/>
      <c r="T300" s="392"/>
      <c r="U300" s="231"/>
      <c r="V300" s="71"/>
      <c r="W300" s="71"/>
      <c r="X300" s="232"/>
      <c r="Y300" s="32"/>
      <c r="Z300" s="446"/>
      <c r="AA300" s="37"/>
      <c r="AB300" s="35"/>
      <c r="AC300" s="446"/>
      <c r="AD300" s="33"/>
      <c r="AE300" s="444"/>
      <c r="AF300" s="304"/>
      <c r="AG300" s="32"/>
      <c r="AH300" s="38"/>
      <c r="AI300" s="35"/>
      <c r="AJ300" s="39"/>
      <c r="AK300" s="38"/>
      <c r="AL300" s="693"/>
      <c r="AM300" s="38"/>
      <c r="AN300" s="446"/>
      <c r="AO300" s="40"/>
      <c r="AP300" s="446"/>
      <c r="AQ300" s="41"/>
      <c r="AR300" s="38"/>
      <c r="AS300" s="446"/>
      <c r="AT300" s="39"/>
      <c r="AU300" s="446"/>
      <c r="AV300" s="35"/>
      <c r="AW300" s="38"/>
      <c r="AX300" s="35"/>
      <c r="AY300" s="39"/>
      <c r="AZ300" s="42"/>
      <c r="BA300" s="31"/>
      <c r="BB300" s="33"/>
      <c r="BC300" s="34"/>
      <c r="BD300" s="35"/>
      <c r="BE300" s="33"/>
      <c r="BF300" s="43"/>
    </row>
    <row r="301" spans="1:62" ht="21" customHeight="1">
      <c r="A301" s="28" t="s">
        <v>687</v>
      </c>
      <c r="B301" s="29">
        <v>43849</v>
      </c>
      <c r="C301" s="30">
        <f t="shared" si="9"/>
        <v>1</v>
      </c>
      <c r="D301" s="71">
        <f t="shared" si="8"/>
        <v>1</v>
      </c>
      <c r="E301" s="31"/>
      <c r="F301" s="37"/>
      <c r="G301" s="32"/>
      <c r="H301" s="45"/>
      <c r="I301" s="31"/>
      <c r="J301" s="45"/>
      <c r="K301" s="32"/>
      <c r="L301" s="33"/>
      <c r="M301" s="34"/>
      <c r="N301" s="35"/>
      <c r="O301" s="33"/>
      <c r="P301" s="36"/>
      <c r="Q301" s="46"/>
      <c r="R301" s="396"/>
      <c r="S301" s="392"/>
      <c r="T301" s="392"/>
      <c r="U301" s="231"/>
      <c r="V301" s="71"/>
      <c r="W301" s="71"/>
      <c r="X301" s="232"/>
      <c r="Y301" s="32"/>
      <c r="Z301" s="446"/>
      <c r="AA301" s="37"/>
      <c r="AB301" s="35"/>
      <c r="AC301" s="446"/>
      <c r="AD301" s="33"/>
      <c r="AE301" s="444"/>
      <c r="AF301" s="304"/>
      <c r="AG301" s="32"/>
      <c r="AH301" s="38"/>
      <c r="AI301" s="35"/>
      <c r="AJ301" s="39"/>
      <c r="AK301" s="38"/>
      <c r="AL301" s="693"/>
      <c r="AM301" s="38"/>
      <c r="AN301" s="446"/>
      <c r="AO301" s="40"/>
      <c r="AP301" s="446"/>
      <c r="AQ301" s="41"/>
      <c r="AR301" s="38"/>
      <c r="AS301" s="446"/>
      <c r="AT301" s="39"/>
      <c r="AU301" s="446"/>
      <c r="AV301" s="35"/>
      <c r="AW301" s="38"/>
      <c r="AX301" s="35"/>
      <c r="AY301" s="39"/>
      <c r="AZ301" s="42"/>
      <c r="BA301" s="31"/>
      <c r="BB301" s="33"/>
      <c r="BC301" s="34"/>
      <c r="BD301" s="35"/>
      <c r="BE301" s="33"/>
      <c r="BF301" s="43"/>
    </row>
    <row r="302" spans="1:62" ht="21" customHeight="1">
      <c r="A302" s="28" t="s">
        <v>687</v>
      </c>
      <c r="B302" s="29">
        <v>43850</v>
      </c>
      <c r="C302" s="30">
        <f t="shared" si="9"/>
        <v>2</v>
      </c>
      <c r="D302" s="71" t="str">
        <f t="shared" si="8"/>
        <v/>
      </c>
      <c r="E302" s="31"/>
      <c r="F302" s="37"/>
      <c r="G302" s="32"/>
      <c r="H302" s="45"/>
      <c r="I302" s="31">
        <v>1</v>
      </c>
      <c r="J302" s="45"/>
      <c r="K302" s="32"/>
      <c r="L302" s="33"/>
      <c r="M302" s="34"/>
      <c r="N302" s="35"/>
      <c r="O302" s="33"/>
      <c r="P302" s="36"/>
      <c r="Q302" s="46"/>
      <c r="R302" s="396"/>
      <c r="S302" s="392"/>
      <c r="T302" s="392"/>
      <c r="U302" s="231"/>
      <c r="V302" s="71"/>
      <c r="W302" s="71"/>
      <c r="X302" s="232"/>
      <c r="Y302" s="32"/>
      <c r="Z302" s="446"/>
      <c r="AA302" s="37"/>
      <c r="AB302" s="35"/>
      <c r="AC302" s="446"/>
      <c r="AD302" s="33"/>
      <c r="AE302" s="444"/>
      <c r="AF302" s="304"/>
      <c r="AG302" s="32"/>
      <c r="AH302" s="38"/>
      <c r="AI302" s="35"/>
      <c r="AJ302" s="39"/>
      <c r="AK302" s="38"/>
      <c r="AL302" s="693"/>
      <c r="AM302" s="38"/>
      <c r="AN302" s="446"/>
      <c r="AO302" s="40"/>
      <c r="AP302" s="446"/>
      <c r="AQ302" s="41"/>
      <c r="AR302" s="38"/>
      <c r="AS302" s="446"/>
      <c r="AT302" s="39"/>
      <c r="AU302" s="446"/>
      <c r="AV302" s="35"/>
      <c r="AW302" s="38"/>
      <c r="AX302" s="35"/>
      <c r="AY302" s="39"/>
      <c r="AZ302" s="42"/>
      <c r="BA302" s="31"/>
      <c r="BB302" s="33"/>
      <c r="BC302" s="34"/>
      <c r="BD302" s="35"/>
      <c r="BE302" s="33"/>
      <c r="BF302" s="43"/>
    </row>
    <row r="303" spans="1:62" ht="21" customHeight="1">
      <c r="A303" s="28" t="s">
        <v>687</v>
      </c>
      <c r="B303" s="29">
        <v>43851</v>
      </c>
      <c r="C303" s="30">
        <f t="shared" si="9"/>
        <v>3</v>
      </c>
      <c r="D303" s="71" t="str">
        <f t="shared" si="8"/>
        <v/>
      </c>
      <c r="E303" s="31"/>
      <c r="F303" s="37"/>
      <c r="G303" s="32"/>
      <c r="H303" s="45"/>
      <c r="I303" s="31"/>
      <c r="J303" s="45"/>
      <c r="K303" s="32"/>
      <c r="L303" s="33"/>
      <c r="M303" s="34"/>
      <c r="N303" s="35"/>
      <c r="O303" s="33"/>
      <c r="P303" s="36"/>
      <c r="Q303" s="46"/>
      <c r="R303" s="396"/>
      <c r="S303" s="392"/>
      <c r="T303" s="392"/>
      <c r="U303" s="231"/>
      <c r="V303" s="71"/>
      <c r="W303" s="71"/>
      <c r="X303" s="232"/>
      <c r="Y303" s="32">
        <v>1</v>
      </c>
      <c r="Z303" s="446"/>
      <c r="AA303" s="37"/>
      <c r="AB303" s="35"/>
      <c r="AC303" s="446"/>
      <c r="AD303" s="33"/>
      <c r="AE303" s="444"/>
      <c r="AF303" s="304"/>
      <c r="AG303" s="32"/>
      <c r="AH303" s="38"/>
      <c r="AI303" s="35"/>
      <c r="AJ303" s="39"/>
      <c r="AK303" s="38"/>
      <c r="AL303" s="693"/>
      <c r="AM303" s="38"/>
      <c r="AN303" s="446"/>
      <c r="AO303" s="40"/>
      <c r="AP303" s="446"/>
      <c r="AQ303" s="41"/>
      <c r="AR303" s="38"/>
      <c r="AS303" s="446"/>
      <c r="AT303" s="39"/>
      <c r="AU303" s="446"/>
      <c r="AV303" s="35"/>
      <c r="AW303" s="38"/>
      <c r="AX303" s="35"/>
      <c r="AY303" s="39"/>
      <c r="AZ303" s="42"/>
      <c r="BA303" s="31"/>
      <c r="BB303" s="33"/>
      <c r="BC303" s="34"/>
      <c r="BD303" s="35"/>
      <c r="BE303" s="33"/>
      <c r="BF303" s="43"/>
    </row>
    <row r="304" spans="1:62" ht="21" customHeight="1">
      <c r="A304" s="28" t="s">
        <v>687</v>
      </c>
      <c r="B304" s="29">
        <v>43852</v>
      </c>
      <c r="C304" s="30">
        <f t="shared" si="9"/>
        <v>4</v>
      </c>
      <c r="D304" s="71" t="str">
        <f t="shared" si="8"/>
        <v/>
      </c>
      <c r="E304" s="31"/>
      <c r="F304" s="37"/>
      <c r="G304" s="32"/>
      <c r="H304" s="45"/>
      <c r="I304" s="31">
        <v>1</v>
      </c>
      <c r="J304" s="45"/>
      <c r="K304" s="32"/>
      <c r="L304" s="33"/>
      <c r="M304" s="34"/>
      <c r="N304" s="35"/>
      <c r="O304" s="33"/>
      <c r="P304" s="36"/>
      <c r="Q304" s="46"/>
      <c r="R304" s="396"/>
      <c r="S304" s="392"/>
      <c r="T304" s="392"/>
      <c r="U304" s="231"/>
      <c r="V304" s="71"/>
      <c r="W304" s="71"/>
      <c r="X304" s="232"/>
      <c r="Y304" s="32"/>
      <c r="Z304" s="446"/>
      <c r="AA304" s="37"/>
      <c r="AB304" s="35"/>
      <c r="AC304" s="446"/>
      <c r="AD304" s="33"/>
      <c r="AE304" s="444"/>
      <c r="AF304" s="304"/>
      <c r="AG304" s="32"/>
      <c r="AH304" s="38"/>
      <c r="AI304" s="35"/>
      <c r="AJ304" s="39"/>
      <c r="AK304" s="38"/>
      <c r="AL304" s="693"/>
      <c r="AM304" s="38"/>
      <c r="AN304" s="446"/>
      <c r="AO304" s="40"/>
      <c r="AP304" s="446"/>
      <c r="AQ304" s="41"/>
      <c r="AR304" s="38"/>
      <c r="AS304" s="446"/>
      <c r="AT304" s="39"/>
      <c r="AU304" s="446"/>
      <c r="AV304" s="35"/>
      <c r="AW304" s="38"/>
      <c r="AX304" s="35"/>
      <c r="AY304" s="39"/>
      <c r="AZ304" s="42"/>
      <c r="BA304" s="31"/>
      <c r="BB304" s="33"/>
      <c r="BC304" s="34"/>
      <c r="BD304" s="35"/>
      <c r="BE304" s="33"/>
      <c r="BF304" s="43"/>
    </row>
    <row r="305" spans="1:58" ht="21" customHeight="1">
      <c r="A305" s="28" t="s">
        <v>687</v>
      </c>
      <c r="B305" s="29">
        <v>43853</v>
      </c>
      <c r="C305" s="30">
        <f t="shared" si="9"/>
        <v>5</v>
      </c>
      <c r="D305" s="71" t="str">
        <f t="shared" si="8"/>
        <v/>
      </c>
      <c r="E305" s="31"/>
      <c r="F305" s="37"/>
      <c r="G305" s="32"/>
      <c r="H305" s="45"/>
      <c r="I305" s="31">
        <v>1</v>
      </c>
      <c r="J305" s="45"/>
      <c r="K305" s="32"/>
      <c r="L305" s="33"/>
      <c r="M305" s="34"/>
      <c r="N305" s="35"/>
      <c r="O305" s="33"/>
      <c r="P305" s="36"/>
      <c r="Q305" s="46"/>
      <c r="R305" s="396"/>
      <c r="S305" s="392"/>
      <c r="T305" s="392"/>
      <c r="U305" s="231"/>
      <c r="V305" s="71"/>
      <c r="W305" s="71"/>
      <c r="X305" s="232"/>
      <c r="Y305" s="32"/>
      <c r="Z305" s="446"/>
      <c r="AA305" s="37"/>
      <c r="AB305" s="35"/>
      <c r="AC305" s="446"/>
      <c r="AD305" s="33"/>
      <c r="AE305" s="444"/>
      <c r="AF305" s="304"/>
      <c r="AG305" s="32"/>
      <c r="AH305" s="38"/>
      <c r="AI305" s="35"/>
      <c r="AJ305" s="39"/>
      <c r="AK305" s="38"/>
      <c r="AL305" s="693"/>
      <c r="AM305" s="38"/>
      <c r="AN305" s="446"/>
      <c r="AO305" s="40"/>
      <c r="AP305" s="446"/>
      <c r="AQ305" s="41"/>
      <c r="AR305" s="38"/>
      <c r="AS305" s="446"/>
      <c r="AT305" s="39"/>
      <c r="AU305" s="446"/>
      <c r="AV305" s="35"/>
      <c r="AW305" s="38"/>
      <c r="AX305" s="35"/>
      <c r="AY305" s="39"/>
      <c r="AZ305" s="42"/>
      <c r="BA305" s="31"/>
      <c r="BB305" s="33"/>
      <c r="BC305" s="34"/>
      <c r="BD305" s="35"/>
      <c r="BE305" s="33"/>
      <c r="BF305" s="43"/>
    </row>
    <row r="306" spans="1:58" ht="21" customHeight="1">
      <c r="A306" s="28" t="s">
        <v>687</v>
      </c>
      <c r="B306" s="29">
        <v>43854</v>
      </c>
      <c r="C306" s="30">
        <f t="shared" si="9"/>
        <v>6</v>
      </c>
      <c r="D306" s="71" t="str">
        <f t="shared" si="8"/>
        <v/>
      </c>
      <c r="E306" s="31"/>
      <c r="F306" s="37"/>
      <c r="G306" s="32"/>
      <c r="H306" s="45"/>
      <c r="I306" s="31">
        <v>1</v>
      </c>
      <c r="J306" s="45"/>
      <c r="K306" s="32"/>
      <c r="L306" s="33"/>
      <c r="M306" s="34"/>
      <c r="N306" s="35"/>
      <c r="O306" s="33"/>
      <c r="P306" s="36"/>
      <c r="Q306" s="46"/>
      <c r="R306" s="396"/>
      <c r="S306" s="392"/>
      <c r="T306" s="392"/>
      <c r="U306" s="231"/>
      <c r="V306" s="71"/>
      <c r="W306" s="71"/>
      <c r="X306" s="232"/>
      <c r="Y306" s="32"/>
      <c r="Z306" s="446"/>
      <c r="AA306" s="37"/>
      <c r="AB306" s="35"/>
      <c r="AC306" s="446"/>
      <c r="AD306" s="33"/>
      <c r="AE306" s="444"/>
      <c r="AF306" s="304"/>
      <c r="AG306" s="32"/>
      <c r="AH306" s="38"/>
      <c r="AI306" s="35"/>
      <c r="AJ306" s="39"/>
      <c r="AK306" s="38"/>
      <c r="AL306" s="693"/>
      <c r="AM306" s="38"/>
      <c r="AN306" s="446"/>
      <c r="AO306" s="40"/>
      <c r="AP306" s="446"/>
      <c r="AQ306" s="41"/>
      <c r="AR306" s="38"/>
      <c r="AS306" s="446"/>
      <c r="AT306" s="39"/>
      <c r="AU306" s="446"/>
      <c r="AV306" s="35"/>
      <c r="AW306" s="38"/>
      <c r="AX306" s="35"/>
      <c r="AY306" s="39"/>
      <c r="AZ306" s="42"/>
      <c r="BA306" s="31"/>
      <c r="BB306" s="33"/>
      <c r="BC306" s="34"/>
      <c r="BD306" s="35"/>
      <c r="BE306" s="33"/>
      <c r="BF306" s="43"/>
    </row>
    <row r="307" spans="1:58" ht="21" customHeight="1">
      <c r="A307" s="28" t="s">
        <v>687</v>
      </c>
      <c r="B307" s="29">
        <v>43855</v>
      </c>
      <c r="C307" s="30">
        <f t="shared" si="9"/>
        <v>7</v>
      </c>
      <c r="D307" s="71">
        <f t="shared" si="8"/>
        <v>1</v>
      </c>
      <c r="E307" s="31"/>
      <c r="F307" s="37"/>
      <c r="G307" s="32"/>
      <c r="H307" s="45"/>
      <c r="I307" s="31"/>
      <c r="J307" s="45"/>
      <c r="K307" s="32"/>
      <c r="L307" s="33"/>
      <c r="M307" s="34"/>
      <c r="N307" s="35"/>
      <c r="O307" s="33"/>
      <c r="P307" s="36"/>
      <c r="Q307" s="46"/>
      <c r="R307" s="396"/>
      <c r="S307" s="392"/>
      <c r="T307" s="392"/>
      <c r="U307" s="231"/>
      <c r="V307" s="71"/>
      <c r="W307" s="71"/>
      <c r="X307" s="232"/>
      <c r="Y307" s="32"/>
      <c r="Z307" s="446"/>
      <c r="AA307" s="37"/>
      <c r="AB307" s="35"/>
      <c r="AC307" s="446"/>
      <c r="AD307" s="33"/>
      <c r="AE307" s="444"/>
      <c r="AF307" s="304"/>
      <c r="AG307" s="32"/>
      <c r="AH307" s="38"/>
      <c r="AI307" s="35"/>
      <c r="AJ307" s="39"/>
      <c r="AK307" s="38"/>
      <c r="AL307" s="693"/>
      <c r="AM307" s="38"/>
      <c r="AN307" s="446"/>
      <c r="AO307" s="40"/>
      <c r="AP307" s="446"/>
      <c r="AQ307" s="41"/>
      <c r="AR307" s="38"/>
      <c r="AS307" s="446"/>
      <c r="AT307" s="39"/>
      <c r="AU307" s="446"/>
      <c r="AV307" s="35"/>
      <c r="AW307" s="38"/>
      <c r="AX307" s="35"/>
      <c r="AY307" s="39"/>
      <c r="AZ307" s="42"/>
      <c r="BA307" s="31"/>
      <c r="BB307" s="33"/>
      <c r="BC307" s="34"/>
      <c r="BD307" s="35"/>
      <c r="BE307" s="33"/>
      <c r="BF307" s="43"/>
    </row>
    <row r="308" spans="1:58" ht="21" customHeight="1">
      <c r="A308" s="28" t="s">
        <v>687</v>
      </c>
      <c r="B308" s="29">
        <v>43856</v>
      </c>
      <c r="C308" s="30">
        <f t="shared" si="9"/>
        <v>1</v>
      </c>
      <c r="D308" s="71">
        <f t="shared" si="8"/>
        <v>1</v>
      </c>
      <c r="E308" s="31"/>
      <c r="F308" s="37"/>
      <c r="G308" s="32"/>
      <c r="H308" s="45"/>
      <c r="I308" s="31"/>
      <c r="J308" s="45"/>
      <c r="K308" s="32"/>
      <c r="L308" s="33"/>
      <c r="M308" s="34"/>
      <c r="N308" s="35"/>
      <c r="O308" s="33"/>
      <c r="P308" s="36"/>
      <c r="Q308" s="46"/>
      <c r="R308" s="396"/>
      <c r="S308" s="392"/>
      <c r="T308" s="392"/>
      <c r="U308" s="231"/>
      <c r="V308" s="71"/>
      <c r="W308" s="71"/>
      <c r="X308" s="232"/>
      <c r="Y308" s="32"/>
      <c r="Z308" s="446"/>
      <c r="AA308" s="37"/>
      <c r="AB308" s="35"/>
      <c r="AC308" s="446"/>
      <c r="AD308" s="33"/>
      <c r="AE308" s="444"/>
      <c r="AF308" s="304"/>
      <c r="AG308" s="32"/>
      <c r="AH308" s="38"/>
      <c r="AI308" s="35"/>
      <c r="AJ308" s="39"/>
      <c r="AK308" s="38"/>
      <c r="AL308" s="693"/>
      <c r="AM308" s="38"/>
      <c r="AN308" s="446"/>
      <c r="AO308" s="40"/>
      <c r="AP308" s="446"/>
      <c r="AQ308" s="41"/>
      <c r="AR308" s="38"/>
      <c r="AS308" s="446"/>
      <c r="AT308" s="39"/>
      <c r="AU308" s="446"/>
      <c r="AV308" s="35"/>
      <c r="AW308" s="38"/>
      <c r="AX308" s="35"/>
      <c r="AY308" s="39"/>
      <c r="AZ308" s="42"/>
      <c r="BA308" s="31"/>
      <c r="BB308" s="33"/>
      <c r="BC308" s="34"/>
      <c r="BD308" s="35"/>
      <c r="BE308" s="33"/>
      <c r="BF308" s="43"/>
    </row>
    <row r="309" spans="1:58" ht="21" customHeight="1">
      <c r="A309" s="28" t="s">
        <v>687</v>
      </c>
      <c r="B309" s="29">
        <v>43857</v>
      </c>
      <c r="C309" s="30">
        <f t="shared" si="9"/>
        <v>2</v>
      </c>
      <c r="D309" s="71" t="str">
        <f t="shared" si="8"/>
        <v/>
      </c>
      <c r="E309" s="31"/>
      <c r="F309" s="37"/>
      <c r="G309" s="32"/>
      <c r="H309" s="45"/>
      <c r="I309" s="31">
        <v>1</v>
      </c>
      <c r="J309" s="45"/>
      <c r="K309" s="32"/>
      <c r="L309" s="33"/>
      <c r="M309" s="34"/>
      <c r="N309" s="35"/>
      <c r="O309" s="33"/>
      <c r="P309" s="36"/>
      <c r="Q309" s="46"/>
      <c r="R309" s="396"/>
      <c r="S309" s="392"/>
      <c r="T309" s="392"/>
      <c r="U309" s="231"/>
      <c r="V309" s="71"/>
      <c r="W309" s="71"/>
      <c r="X309" s="232"/>
      <c r="Y309" s="32"/>
      <c r="Z309" s="446"/>
      <c r="AA309" s="37"/>
      <c r="AB309" s="35"/>
      <c r="AC309" s="446"/>
      <c r="AD309" s="33"/>
      <c r="AE309" s="444"/>
      <c r="AF309" s="304"/>
      <c r="AG309" s="32"/>
      <c r="AH309" s="38"/>
      <c r="AI309" s="35"/>
      <c r="AJ309" s="39"/>
      <c r="AK309" s="38"/>
      <c r="AL309" s="693"/>
      <c r="AM309" s="38"/>
      <c r="AN309" s="446"/>
      <c r="AO309" s="40"/>
      <c r="AP309" s="446"/>
      <c r="AQ309" s="41"/>
      <c r="AR309" s="38"/>
      <c r="AS309" s="446"/>
      <c r="AT309" s="39"/>
      <c r="AU309" s="446"/>
      <c r="AV309" s="35"/>
      <c r="AW309" s="38"/>
      <c r="AX309" s="35"/>
      <c r="AY309" s="39"/>
      <c r="AZ309" s="42"/>
      <c r="BA309" s="31"/>
      <c r="BB309" s="33"/>
      <c r="BC309" s="34"/>
      <c r="BD309" s="35"/>
      <c r="BE309" s="33"/>
      <c r="BF309" s="43"/>
    </row>
    <row r="310" spans="1:58" ht="21" customHeight="1">
      <c r="A310" s="28" t="s">
        <v>687</v>
      </c>
      <c r="B310" s="29">
        <v>43858</v>
      </c>
      <c r="C310" s="30">
        <f t="shared" si="9"/>
        <v>3</v>
      </c>
      <c r="D310" s="71" t="str">
        <f t="shared" si="8"/>
        <v/>
      </c>
      <c r="E310" s="31"/>
      <c r="F310" s="37"/>
      <c r="G310" s="32"/>
      <c r="H310" s="45"/>
      <c r="I310" s="31">
        <v>1</v>
      </c>
      <c r="J310" s="45"/>
      <c r="K310" s="32"/>
      <c r="L310" s="33"/>
      <c r="M310" s="34"/>
      <c r="N310" s="35"/>
      <c r="O310" s="33"/>
      <c r="P310" s="36"/>
      <c r="Q310" s="46"/>
      <c r="R310" s="396"/>
      <c r="S310" s="392"/>
      <c r="T310" s="392"/>
      <c r="U310" s="231"/>
      <c r="V310" s="71"/>
      <c r="W310" s="71"/>
      <c r="X310" s="232"/>
      <c r="Y310" s="32"/>
      <c r="Z310" s="446"/>
      <c r="AA310" s="37"/>
      <c r="AB310" s="35"/>
      <c r="AC310" s="446"/>
      <c r="AD310" s="33"/>
      <c r="AE310" s="444"/>
      <c r="AF310" s="304"/>
      <c r="AG310" s="32"/>
      <c r="AH310" s="38"/>
      <c r="AI310" s="35"/>
      <c r="AJ310" s="39"/>
      <c r="AK310" s="38"/>
      <c r="AL310" s="693"/>
      <c r="AM310" s="38"/>
      <c r="AN310" s="446"/>
      <c r="AO310" s="40"/>
      <c r="AP310" s="446"/>
      <c r="AQ310" s="41"/>
      <c r="AR310" s="38"/>
      <c r="AS310" s="446"/>
      <c r="AT310" s="39"/>
      <c r="AU310" s="446"/>
      <c r="AV310" s="35"/>
      <c r="AW310" s="38"/>
      <c r="AX310" s="35"/>
      <c r="AY310" s="39"/>
      <c r="AZ310" s="42"/>
      <c r="BA310" s="31"/>
      <c r="BB310" s="33"/>
      <c r="BC310" s="34"/>
      <c r="BD310" s="35"/>
      <c r="BE310" s="33"/>
      <c r="BF310" s="43"/>
    </row>
    <row r="311" spans="1:58" ht="21" customHeight="1">
      <c r="A311" s="28" t="s">
        <v>687</v>
      </c>
      <c r="B311" s="29">
        <v>43859</v>
      </c>
      <c r="C311" s="30">
        <f t="shared" si="9"/>
        <v>4</v>
      </c>
      <c r="D311" s="71" t="str">
        <f t="shared" si="8"/>
        <v/>
      </c>
      <c r="E311" s="31"/>
      <c r="F311" s="37"/>
      <c r="G311" s="32"/>
      <c r="H311" s="45"/>
      <c r="I311" s="31">
        <v>1</v>
      </c>
      <c r="J311" s="45"/>
      <c r="K311" s="32"/>
      <c r="L311" s="33"/>
      <c r="M311" s="34"/>
      <c r="N311" s="35"/>
      <c r="O311" s="33"/>
      <c r="P311" s="36"/>
      <c r="Q311" s="46"/>
      <c r="R311" s="396"/>
      <c r="S311" s="392"/>
      <c r="T311" s="392"/>
      <c r="U311" s="231"/>
      <c r="V311" s="71"/>
      <c r="W311" s="71"/>
      <c r="X311" s="232"/>
      <c r="Y311" s="32"/>
      <c r="Z311" s="446"/>
      <c r="AA311" s="37"/>
      <c r="AB311" s="35"/>
      <c r="AC311" s="446"/>
      <c r="AD311" s="33"/>
      <c r="AE311" s="444"/>
      <c r="AF311" s="304"/>
      <c r="AG311" s="32"/>
      <c r="AH311" s="38"/>
      <c r="AI311" s="35"/>
      <c r="AJ311" s="39"/>
      <c r="AK311" s="38"/>
      <c r="AL311" s="693"/>
      <c r="AM311" s="38"/>
      <c r="AN311" s="446"/>
      <c r="AO311" s="40"/>
      <c r="AP311" s="446"/>
      <c r="AQ311" s="41"/>
      <c r="AR311" s="38"/>
      <c r="AS311" s="446"/>
      <c r="AT311" s="39"/>
      <c r="AU311" s="446"/>
      <c r="AV311" s="35"/>
      <c r="AW311" s="38"/>
      <c r="AX311" s="35"/>
      <c r="AY311" s="39"/>
      <c r="AZ311" s="42"/>
      <c r="BA311" s="31"/>
      <c r="BB311" s="33"/>
      <c r="BC311" s="34"/>
      <c r="BD311" s="35"/>
      <c r="BE311" s="33"/>
      <c r="BF311" s="43"/>
    </row>
    <row r="312" spans="1:58" ht="21" customHeight="1">
      <c r="A312" s="28" t="s">
        <v>687</v>
      </c>
      <c r="B312" s="29">
        <v>43860</v>
      </c>
      <c r="C312" s="30">
        <f t="shared" si="9"/>
        <v>5</v>
      </c>
      <c r="D312" s="71" t="str">
        <f t="shared" si="8"/>
        <v/>
      </c>
      <c r="E312" s="31"/>
      <c r="F312" s="37"/>
      <c r="G312" s="32"/>
      <c r="H312" s="45"/>
      <c r="I312" s="31">
        <v>1</v>
      </c>
      <c r="J312" s="45"/>
      <c r="K312" s="32"/>
      <c r="L312" s="33"/>
      <c r="M312" s="34"/>
      <c r="N312" s="35"/>
      <c r="O312" s="33"/>
      <c r="P312" s="36"/>
      <c r="Q312" s="46"/>
      <c r="R312" s="396"/>
      <c r="S312" s="392"/>
      <c r="T312" s="392"/>
      <c r="U312" s="231"/>
      <c r="V312" s="71"/>
      <c r="W312" s="71"/>
      <c r="X312" s="232"/>
      <c r="Y312" s="32"/>
      <c r="Z312" s="446"/>
      <c r="AA312" s="37"/>
      <c r="AB312" s="35"/>
      <c r="AC312" s="446"/>
      <c r="AD312" s="33"/>
      <c r="AE312" s="444"/>
      <c r="AF312" s="304"/>
      <c r="AG312" s="32"/>
      <c r="AH312" s="38"/>
      <c r="AI312" s="35"/>
      <c r="AJ312" s="39"/>
      <c r="AK312" s="38"/>
      <c r="AL312" s="693"/>
      <c r="AM312" s="38"/>
      <c r="AN312" s="446"/>
      <c r="AO312" s="40"/>
      <c r="AP312" s="446"/>
      <c r="AQ312" s="41"/>
      <c r="AR312" s="38"/>
      <c r="AS312" s="446"/>
      <c r="AT312" s="39"/>
      <c r="AU312" s="446"/>
      <c r="AV312" s="35"/>
      <c r="AW312" s="38"/>
      <c r="AX312" s="35"/>
      <c r="AY312" s="39"/>
      <c r="AZ312" s="42"/>
      <c r="BA312" s="31"/>
      <c r="BB312" s="33"/>
      <c r="BC312" s="34"/>
      <c r="BD312" s="35"/>
      <c r="BE312" s="33"/>
      <c r="BF312" s="43"/>
    </row>
    <row r="313" spans="1:58" ht="21" customHeight="1">
      <c r="A313" s="28" t="s">
        <v>687</v>
      </c>
      <c r="B313" s="29">
        <v>43861</v>
      </c>
      <c r="C313" s="30">
        <f t="shared" si="9"/>
        <v>6</v>
      </c>
      <c r="D313" s="71" t="str">
        <f t="shared" si="8"/>
        <v/>
      </c>
      <c r="E313" s="31">
        <v>1</v>
      </c>
      <c r="F313" s="37"/>
      <c r="G313" s="32"/>
      <c r="H313" s="45"/>
      <c r="I313" s="31"/>
      <c r="J313" s="45"/>
      <c r="K313" s="32"/>
      <c r="L313" s="33"/>
      <c r="M313" s="34"/>
      <c r="N313" s="35"/>
      <c r="O313" s="33"/>
      <c r="P313" s="36"/>
      <c r="Q313" s="46"/>
      <c r="R313" s="396"/>
      <c r="S313" s="392"/>
      <c r="T313" s="392"/>
      <c r="U313" s="231"/>
      <c r="V313" s="71"/>
      <c r="W313" s="71"/>
      <c r="X313" s="232"/>
      <c r="Y313" s="32"/>
      <c r="Z313" s="446"/>
      <c r="AA313" s="37"/>
      <c r="AB313" s="35"/>
      <c r="AC313" s="446"/>
      <c r="AD313" s="33"/>
      <c r="AE313" s="444"/>
      <c r="AF313" s="304"/>
      <c r="AG313" s="32"/>
      <c r="AH313" s="38"/>
      <c r="AI313" s="35"/>
      <c r="AJ313" s="39"/>
      <c r="AK313" s="38"/>
      <c r="AL313" s="693"/>
      <c r="AM313" s="38"/>
      <c r="AN313" s="446"/>
      <c r="AO313" s="40"/>
      <c r="AP313" s="446"/>
      <c r="AQ313" s="41"/>
      <c r="AR313" s="38"/>
      <c r="AS313" s="446"/>
      <c r="AT313" s="39"/>
      <c r="AU313" s="446"/>
      <c r="AV313" s="35"/>
      <c r="AW313" s="38"/>
      <c r="AX313" s="35"/>
      <c r="AY313" s="39"/>
      <c r="AZ313" s="42"/>
      <c r="BA313" s="31"/>
      <c r="BB313" s="33"/>
      <c r="BC313" s="34"/>
      <c r="BD313" s="35"/>
      <c r="BE313" s="33"/>
      <c r="BF313" s="43"/>
    </row>
    <row r="314" spans="1:58" ht="21" customHeight="1">
      <c r="A314" s="28" t="s">
        <v>687</v>
      </c>
      <c r="B314" s="29">
        <v>43862</v>
      </c>
      <c r="C314" s="30">
        <f t="shared" si="9"/>
        <v>7</v>
      </c>
      <c r="D314" s="71">
        <f t="shared" si="8"/>
        <v>1</v>
      </c>
      <c r="E314" s="31"/>
      <c r="F314" s="37"/>
      <c r="G314" s="32"/>
      <c r="H314" s="45"/>
      <c r="I314" s="31"/>
      <c r="J314" s="45"/>
      <c r="K314" s="32"/>
      <c r="L314" s="33"/>
      <c r="M314" s="34"/>
      <c r="N314" s="35"/>
      <c r="O314" s="33"/>
      <c r="P314" s="36"/>
      <c r="Q314" s="46"/>
      <c r="R314" s="396"/>
      <c r="S314" s="392"/>
      <c r="T314" s="392"/>
      <c r="U314" s="231"/>
      <c r="V314" s="71"/>
      <c r="W314" s="71"/>
      <c r="X314" s="232"/>
      <c r="Y314" s="32"/>
      <c r="Z314" s="446"/>
      <c r="AA314" s="37"/>
      <c r="AB314" s="35"/>
      <c r="AC314" s="446"/>
      <c r="AD314" s="33"/>
      <c r="AE314" s="444"/>
      <c r="AF314" s="304"/>
      <c r="AG314" s="32"/>
      <c r="AH314" s="38"/>
      <c r="AI314" s="35"/>
      <c r="AJ314" s="39"/>
      <c r="AK314" s="38"/>
      <c r="AL314" s="693"/>
      <c r="AM314" s="38"/>
      <c r="AN314" s="446"/>
      <c r="AO314" s="40"/>
      <c r="AP314" s="446"/>
      <c r="AQ314" s="41"/>
      <c r="AR314" s="38"/>
      <c r="AS314" s="446"/>
      <c r="AT314" s="39"/>
      <c r="AU314" s="446"/>
      <c r="AV314" s="35"/>
      <c r="AW314" s="38"/>
      <c r="AX314" s="35"/>
      <c r="AY314" s="39"/>
      <c r="AZ314" s="42"/>
      <c r="BA314" s="31"/>
      <c r="BB314" s="33"/>
      <c r="BC314" s="34"/>
      <c r="BD314" s="35"/>
      <c r="BE314" s="33"/>
      <c r="BF314" s="43"/>
    </row>
    <row r="315" spans="1:58" ht="21" customHeight="1">
      <c r="A315" s="28" t="s">
        <v>687</v>
      </c>
      <c r="B315" s="29">
        <v>43863</v>
      </c>
      <c r="C315" s="30">
        <f t="shared" si="9"/>
        <v>1</v>
      </c>
      <c r="D315" s="71">
        <f t="shared" si="8"/>
        <v>1</v>
      </c>
      <c r="E315" s="31"/>
      <c r="F315" s="37"/>
      <c r="G315" s="32"/>
      <c r="H315" s="45"/>
      <c r="I315" s="31"/>
      <c r="J315" s="45"/>
      <c r="K315" s="32"/>
      <c r="L315" s="33"/>
      <c r="M315" s="34"/>
      <c r="N315" s="35"/>
      <c r="O315" s="33"/>
      <c r="P315" s="36"/>
      <c r="Q315" s="46"/>
      <c r="R315" s="396"/>
      <c r="S315" s="392"/>
      <c r="T315" s="392"/>
      <c r="U315" s="231"/>
      <c r="V315" s="71"/>
      <c r="W315" s="71"/>
      <c r="X315" s="232"/>
      <c r="Y315" s="32"/>
      <c r="Z315" s="446"/>
      <c r="AA315" s="37"/>
      <c r="AB315" s="35"/>
      <c r="AC315" s="446"/>
      <c r="AD315" s="33"/>
      <c r="AE315" s="444"/>
      <c r="AF315" s="304"/>
      <c r="AG315" s="32"/>
      <c r="AH315" s="38"/>
      <c r="AI315" s="35"/>
      <c r="AJ315" s="39"/>
      <c r="AK315" s="38"/>
      <c r="AL315" s="693"/>
      <c r="AM315" s="38"/>
      <c r="AN315" s="446"/>
      <c r="AO315" s="40"/>
      <c r="AP315" s="446"/>
      <c r="AQ315" s="41"/>
      <c r="AR315" s="38"/>
      <c r="AS315" s="446"/>
      <c r="AT315" s="39"/>
      <c r="AU315" s="446"/>
      <c r="AV315" s="35"/>
      <c r="AW315" s="38"/>
      <c r="AX315" s="35"/>
      <c r="AY315" s="39"/>
      <c r="AZ315" s="42"/>
      <c r="BA315" s="31"/>
      <c r="BB315" s="33"/>
      <c r="BC315" s="34"/>
      <c r="BD315" s="35"/>
      <c r="BE315" s="33"/>
      <c r="BF315" s="43"/>
    </row>
    <row r="316" spans="1:58" ht="21" customHeight="1">
      <c r="A316" s="28" t="s">
        <v>687</v>
      </c>
      <c r="B316" s="29">
        <v>43864</v>
      </c>
      <c r="C316" s="30">
        <f t="shared" si="9"/>
        <v>2</v>
      </c>
      <c r="D316" s="71" t="str">
        <f t="shared" si="8"/>
        <v/>
      </c>
      <c r="E316" s="31"/>
      <c r="F316" s="37"/>
      <c r="G316" s="32"/>
      <c r="H316" s="45"/>
      <c r="I316" s="31">
        <v>1</v>
      </c>
      <c r="J316" s="45"/>
      <c r="K316" s="32"/>
      <c r="L316" s="33"/>
      <c r="M316" s="34"/>
      <c r="N316" s="35"/>
      <c r="O316" s="33"/>
      <c r="P316" s="36"/>
      <c r="Q316" s="46"/>
      <c r="R316" s="396"/>
      <c r="S316" s="392"/>
      <c r="T316" s="392"/>
      <c r="U316" s="231"/>
      <c r="V316" s="71"/>
      <c r="W316" s="71"/>
      <c r="X316" s="232"/>
      <c r="Y316" s="32"/>
      <c r="Z316" s="446"/>
      <c r="AA316" s="37"/>
      <c r="AB316" s="35"/>
      <c r="AC316" s="446"/>
      <c r="AD316" s="33"/>
      <c r="AE316" s="444"/>
      <c r="AF316" s="304"/>
      <c r="AG316" s="32"/>
      <c r="AH316" s="38"/>
      <c r="AI316" s="35"/>
      <c r="AJ316" s="39"/>
      <c r="AK316" s="38"/>
      <c r="AL316" s="693"/>
      <c r="AM316" s="38"/>
      <c r="AN316" s="446"/>
      <c r="AO316" s="40"/>
      <c r="AP316" s="446"/>
      <c r="AQ316" s="41"/>
      <c r="AR316" s="38"/>
      <c r="AS316" s="446"/>
      <c r="AT316" s="39"/>
      <c r="AU316" s="446"/>
      <c r="AV316" s="35"/>
      <c r="AW316" s="38"/>
      <c r="AX316" s="35"/>
      <c r="AY316" s="39"/>
      <c r="AZ316" s="42"/>
      <c r="BA316" s="31"/>
      <c r="BB316" s="33"/>
      <c r="BC316" s="34"/>
      <c r="BD316" s="35"/>
      <c r="BE316" s="33"/>
      <c r="BF316" s="43"/>
    </row>
    <row r="317" spans="1:58" ht="21" customHeight="1">
      <c r="A317" s="28" t="s">
        <v>687</v>
      </c>
      <c r="B317" s="29">
        <v>43865</v>
      </c>
      <c r="C317" s="30">
        <f t="shared" si="9"/>
        <v>3</v>
      </c>
      <c r="D317" s="71" t="str">
        <f t="shared" si="8"/>
        <v/>
      </c>
      <c r="E317" s="31"/>
      <c r="F317" s="37"/>
      <c r="G317" s="32"/>
      <c r="H317" s="45"/>
      <c r="I317" s="31"/>
      <c r="J317" s="45"/>
      <c r="K317" s="32">
        <v>1</v>
      </c>
      <c r="L317" s="33"/>
      <c r="M317" s="34"/>
      <c r="N317" s="35"/>
      <c r="O317" s="33"/>
      <c r="P317" s="36"/>
      <c r="Q317" s="46"/>
      <c r="R317" s="396"/>
      <c r="S317" s="392"/>
      <c r="T317" s="392"/>
      <c r="U317" s="231"/>
      <c r="V317" s="71"/>
      <c r="W317" s="71"/>
      <c r="X317" s="232"/>
      <c r="Y317" s="32"/>
      <c r="Z317" s="446"/>
      <c r="AA317" s="37"/>
      <c r="AB317" s="35"/>
      <c r="AC317" s="446"/>
      <c r="AD317" s="33"/>
      <c r="AE317" s="444"/>
      <c r="AF317" s="304"/>
      <c r="AG317" s="32"/>
      <c r="AH317" s="38"/>
      <c r="AI317" s="35"/>
      <c r="AJ317" s="39"/>
      <c r="AK317" s="38"/>
      <c r="AL317" s="693"/>
      <c r="AM317" s="38"/>
      <c r="AN317" s="446"/>
      <c r="AO317" s="40"/>
      <c r="AP317" s="446"/>
      <c r="AQ317" s="41"/>
      <c r="AR317" s="38"/>
      <c r="AS317" s="446"/>
      <c r="AT317" s="39"/>
      <c r="AU317" s="446"/>
      <c r="AV317" s="35"/>
      <c r="AW317" s="38"/>
      <c r="AX317" s="35"/>
      <c r="AY317" s="39"/>
      <c r="AZ317" s="42"/>
      <c r="BA317" s="31">
        <v>1</v>
      </c>
      <c r="BB317" s="33"/>
      <c r="BC317" s="34"/>
      <c r="BD317" s="35"/>
      <c r="BE317" s="33"/>
      <c r="BF317" s="43"/>
    </row>
    <row r="318" spans="1:58" ht="21" customHeight="1">
      <c r="A318" s="28" t="s">
        <v>687</v>
      </c>
      <c r="B318" s="29">
        <v>43866</v>
      </c>
      <c r="C318" s="30">
        <f t="shared" si="9"/>
        <v>4</v>
      </c>
      <c r="D318" s="71" t="str">
        <f t="shared" si="8"/>
        <v/>
      </c>
      <c r="E318" s="31"/>
      <c r="F318" s="37"/>
      <c r="G318" s="32"/>
      <c r="H318" s="45"/>
      <c r="I318" s="31">
        <v>1</v>
      </c>
      <c r="J318" s="45"/>
      <c r="K318" s="32"/>
      <c r="L318" s="33"/>
      <c r="M318" s="34"/>
      <c r="N318" s="35"/>
      <c r="O318" s="33"/>
      <c r="P318" s="36"/>
      <c r="Q318" s="46"/>
      <c r="R318" s="396"/>
      <c r="S318" s="392"/>
      <c r="T318" s="392"/>
      <c r="U318" s="231"/>
      <c r="V318" s="71"/>
      <c r="W318" s="71"/>
      <c r="X318" s="232"/>
      <c r="Y318" s="32"/>
      <c r="Z318" s="446"/>
      <c r="AA318" s="37"/>
      <c r="AB318" s="35"/>
      <c r="AC318" s="446"/>
      <c r="AD318" s="33"/>
      <c r="AE318" s="444"/>
      <c r="AF318" s="304"/>
      <c r="AG318" s="32"/>
      <c r="AH318" s="38"/>
      <c r="AI318" s="35"/>
      <c r="AJ318" s="39"/>
      <c r="AK318" s="38"/>
      <c r="AL318" s="693"/>
      <c r="AM318" s="38"/>
      <c r="AN318" s="446"/>
      <c r="AO318" s="40"/>
      <c r="AP318" s="446"/>
      <c r="AQ318" s="41"/>
      <c r="AR318" s="38"/>
      <c r="AS318" s="446"/>
      <c r="AT318" s="39"/>
      <c r="AU318" s="446"/>
      <c r="AV318" s="35"/>
      <c r="AW318" s="38"/>
      <c r="AX318" s="35"/>
      <c r="AY318" s="39"/>
      <c r="AZ318" s="42"/>
      <c r="BA318" s="31"/>
      <c r="BB318" s="33"/>
      <c r="BC318" s="34"/>
      <c r="BD318" s="35"/>
      <c r="BE318" s="33"/>
      <c r="BF318" s="43"/>
    </row>
    <row r="319" spans="1:58" ht="21" customHeight="1">
      <c r="A319" s="28" t="s">
        <v>687</v>
      </c>
      <c r="B319" s="29">
        <v>43867</v>
      </c>
      <c r="C319" s="30">
        <f t="shared" si="9"/>
        <v>5</v>
      </c>
      <c r="D319" s="71" t="str">
        <f t="shared" si="8"/>
        <v/>
      </c>
      <c r="E319" s="31"/>
      <c r="F319" s="37"/>
      <c r="G319" s="32"/>
      <c r="H319" s="45"/>
      <c r="I319" s="31">
        <v>1</v>
      </c>
      <c r="J319" s="45"/>
      <c r="K319" s="32"/>
      <c r="L319" s="33"/>
      <c r="M319" s="34"/>
      <c r="N319" s="35"/>
      <c r="O319" s="33"/>
      <c r="P319" s="36"/>
      <c r="Q319" s="46"/>
      <c r="R319" s="396"/>
      <c r="S319" s="392"/>
      <c r="T319" s="392"/>
      <c r="U319" s="231"/>
      <c r="V319" s="71"/>
      <c r="W319" s="71"/>
      <c r="X319" s="232"/>
      <c r="Y319" s="32"/>
      <c r="Z319" s="446"/>
      <c r="AA319" s="37"/>
      <c r="AB319" s="35"/>
      <c r="AC319" s="446"/>
      <c r="AD319" s="33"/>
      <c r="AE319" s="444"/>
      <c r="AF319" s="304"/>
      <c r="AG319" s="32"/>
      <c r="AH319" s="38"/>
      <c r="AI319" s="35"/>
      <c r="AJ319" s="39"/>
      <c r="AK319" s="38"/>
      <c r="AL319" s="693"/>
      <c r="AM319" s="38"/>
      <c r="AN319" s="446"/>
      <c r="AO319" s="40"/>
      <c r="AP319" s="446"/>
      <c r="AQ319" s="41"/>
      <c r="AR319" s="38"/>
      <c r="AS319" s="446"/>
      <c r="AT319" s="39"/>
      <c r="AU319" s="446"/>
      <c r="AV319" s="35"/>
      <c r="AW319" s="38"/>
      <c r="AX319" s="35"/>
      <c r="AY319" s="39"/>
      <c r="AZ319" s="42"/>
      <c r="BA319" s="31"/>
      <c r="BB319" s="33"/>
      <c r="BC319" s="34"/>
      <c r="BD319" s="35"/>
      <c r="BE319" s="33"/>
      <c r="BF319" s="43"/>
    </row>
    <row r="320" spans="1:58" ht="21" customHeight="1">
      <c r="A320" s="28" t="s">
        <v>687</v>
      </c>
      <c r="B320" s="29">
        <v>43868</v>
      </c>
      <c r="C320" s="30">
        <f t="shared" si="9"/>
        <v>6</v>
      </c>
      <c r="D320" s="71" t="str">
        <f t="shared" si="8"/>
        <v/>
      </c>
      <c r="E320" s="31"/>
      <c r="F320" s="37"/>
      <c r="G320" s="32"/>
      <c r="H320" s="45"/>
      <c r="I320" s="31">
        <v>1</v>
      </c>
      <c r="J320" s="45"/>
      <c r="K320" s="32"/>
      <c r="L320" s="33"/>
      <c r="M320" s="34"/>
      <c r="N320" s="35"/>
      <c r="O320" s="33"/>
      <c r="P320" s="36"/>
      <c r="Q320" s="46"/>
      <c r="R320" s="396"/>
      <c r="S320" s="392"/>
      <c r="T320" s="392"/>
      <c r="U320" s="231"/>
      <c r="V320" s="71"/>
      <c r="W320" s="71"/>
      <c r="X320" s="232"/>
      <c r="Y320" s="32"/>
      <c r="Z320" s="446"/>
      <c r="AA320" s="37"/>
      <c r="AB320" s="35"/>
      <c r="AC320" s="446"/>
      <c r="AD320" s="33"/>
      <c r="AE320" s="444"/>
      <c r="AF320" s="304"/>
      <c r="AG320" s="32"/>
      <c r="AH320" s="38"/>
      <c r="AI320" s="35"/>
      <c r="AJ320" s="39"/>
      <c r="AK320" s="38"/>
      <c r="AL320" s="693"/>
      <c r="AM320" s="38"/>
      <c r="AN320" s="446"/>
      <c r="AO320" s="40"/>
      <c r="AP320" s="446"/>
      <c r="AQ320" s="41"/>
      <c r="AR320" s="38"/>
      <c r="AS320" s="446"/>
      <c r="AT320" s="39"/>
      <c r="AU320" s="446"/>
      <c r="AV320" s="35"/>
      <c r="AW320" s="38"/>
      <c r="AX320" s="35"/>
      <c r="AY320" s="39"/>
      <c r="AZ320" s="42"/>
      <c r="BA320" s="31"/>
      <c r="BB320" s="33"/>
      <c r="BC320" s="34"/>
      <c r="BD320" s="35"/>
      <c r="BE320" s="33"/>
      <c r="BF320" s="43"/>
    </row>
    <row r="321" spans="1:58" ht="21" customHeight="1">
      <c r="A321" s="28" t="s">
        <v>687</v>
      </c>
      <c r="B321" s="29">
        <v>43869</v>
      </c>
      <c r="C321" s="30">
        <f t="shared" si="9"/>
        <v>7</v>
      </c>
      <c r="D321" s="71">
        <f t="shared" si="8"/>
        <v>1</v>
      </c>
      <c r="E321" s="31"/>
      <c r="F321" s="37"/>
      <c r="G321" s="32"/>
      <c r="H321" s="45"/>
      <c r="I321" s="31"/>
      <c r="J321" s="45"/>
      <c r="K321" s="32"/>
      <c r="L321" s="33"/>
      <c r="M321" s="34"/>
      <c r="N321" s="35"/>
      <c r="O321" s="33"/>
      <c r="P321" s="36"/>
      <c r="Q321" s="46"/>
      <c r="R321" s="396"/>
      <c r="S321" s="392"/>
      <c r="T321" s="392"/>
      <c r="U321" s="231"/>
      <c r="V321" s="71"/>
      <c r="W321" s="71"/>
      <c r="X321" s="232"/>
      <c r="Y321" s="32"/>
      <c r="Z321" s="446"/>
      <c r="AA321" s="37"/>
      <c r="AB321" s="35"/>
      <c r="AC321" s="446"/>
      <c r="AD321" s="33"/>
      <c r="AE321" s="444"/>
      <c r="AF321" s="304"/>
      <c r="AG321" s="32"/>
      <c r="AH321" s="38"/>
      <c r="AI321" s="35"/>
      <c r="AJ321" s="39"/>
      <c r="AK321" s="38"/>
      <c r="AL321" s="693"/>
      <c r="AM321" s="38"/>
      <c r="AN321" s="446"/>
      <c r="AO321" s="40"/>
      <c r="AP321" s="446"/>
      <c r="AQ321" s="41"/>
      <c r="AR321" s="38"/>
      <c r="AS321" s="446"/>
      <c r="AT321" s="39"/>
      <c r="AU321" s="446"/>
      <c r="AV321" s="35"/>
      <c r="AW321" s="38"/>
      <c r="AX321" s="35"/>
      <c r="AY321" s="39"/>
      <c r="AZ321" s="42"/>
      <c r="BA321" s="31"/>
      <c r="BB321" s="33"/>
      <c r="BC321" s="34"/>
      <c r="BD321" s="35"/>
      <c r="BE321" s="33"/>
      <c r="BF321" s="43"/>
    </row>
    <row r="322" spans="1:58" ht="21" customHeight="1">
      <c r="A322" s="28" t="s">
        <v>687</v>
      </c>
      <c r="B322" s="29">
        <v>43870</v>
      </c>
      <c r="C322" s="30">
        <f t="shared" si="9"/>
        <v>1</v>
      </c>
      <c r="D322" s="71">
        <f t="shared" si="8"/>
        <v>1</v>
      </c>
      <c r="E322" s="31"/>
      <c r="F322" s="37"/>
      <c r="G322" s="32"/>
      <c r="H322" s="45"/>
      <c r="I322" s="31"/>
      <c r="J322" s="45"/>
      <c r="K322" s="32"/>
      <c r="L322" s="33"/>
      <c r="M322" s="34"/>
      <c r="N322" s="35"/>
      <c r="O322" s="33"/>
      <c r="P322" s="36"/>
      <c r="Q322" s="46"/>
      <c r="R322" s="396"/>
      <c r="S322" s="392"/>
      <c r="T322" s="392"/>
      <c r="U322" s="231"/>
      <c r="V322" s="71"/>
      <c r="W322" s="71"/>
      <c r="X322" s="232"/>
      <c r="Y322" s="32"/>
      <c r="Z322" s="446"/>
      <c r="AA322" s="37"/>
      <c r="AB322" s="35"/>
      <c r="AC322" s="446"/>
      <c r="AD322" s="33"/>
      <c r="AE322" s="444"/>
      <c r="AF322" s="304"/>
      <c r="AG322" s="32"/>
      <c r="AH322" s="38"/>
      <c r="AI322" s="35"/>
      <c r="AJ322" s="39"/>
      <c r="AK322" s="38"/>
      <c r="AL322" s="693"/>
      <c r="AM322" s="38"/>
      <c r="AN322" s="446"/>
      <c r="AO322" s="40"/>
      <c r="AP322" s="446"/>
      <c r="AQ322" s="41"/>
      <c r="AR322" s="38"/>
      <c r="AS322" s="446"/>
      <c r="AT322" s="39"/>
      <c r="AU322" s="446"/>
      <c r="AV322" s="35"/>
      <c r="AW322" s="38"/>
      <c r="AX322" s="35"/>
      <c r="AY322" s="39"/>
      <c r="AZ322" s="42"/>
      <c r="BA322" s="31"/>
      <c r="BB322" s="33"/>
      <c r="BC322" s="34"/>
      <c r="BD322" s="35"/>
      <c r="BE322" s="33"/>
      <c r="BF322" s="43"/>
    </row>
    <row r="323" spans="1:58" ht="21" customHeight="1">
      <c r="A323" s="28" t="s">
        <v>687</v>
      </c>
      <c r="B323" s="29">
        <v>43871</v>
      </c>
      <c r="C323" s="30">
        <f t="shared" si="9"/>
        <v>2</v>
      </c>
      <c r="D323" s="71" t="str">
        <f t="shared" si="8"/>
        <v/>
      </c>
      <c r="E323" s="31"/>
      <c r="F323" s="37"/>
      <c r="G323" s="32"/>
      <c r="H323" s="45"/>
      <c r="I323" s="31"/>
      <c r="J323" s="45"/>
      <c r="K323" s="32"/>
      <c r="L323" s="33"/>
      <c r="M323" s="34"/>
      <c r="N323" s="35"/>
      <c r="O323" s="33"/>
      <c r="P323" s="36"/>
      <c r="Q323" s="46"/>
      <c r="R323" s="396"/>
      <c r="S323" s="392"/>
      <c r="T323" s="392"/>
      <c r="U323" s="231"/>
      <c r="V323" s="71"/>
      <c r="W323" s="71"/>
      <c r="X323" s="232"/>
      <c r="Y323" s="32">
        <v>1</v>
      </c>
      <c r="Z323" s="446"/>
      <c r="AA323" s="37"/>
      <c r="AB323" s="35"/>
      <c r="AC323" s="446"/>
      <c r="AD323" s="33"/>
      <c r="AE323" s="444"/>
      <c r="AF323" s="304">
        <v>0.66666666666666663</v>
      </c>
      <c r="AG323" s="32"/>
      <c r="AH323" s="38"/>
      <c r="AI323" s="35">
        <v>1</v>
      </c>
      <c r="AJ323" s="54">
        <v>0.10416666666666667</v>
      </c>
      <c r="AK323" s="50">
        <v>0.10416666666666667</v>
      </c>
      <c r="AL323" s="693"/>
      <c r="AM323" s="38"/>
      <c r="AN323" s="446"/>
      <c r="AO323" s="40"/>
      <c r="AP323" s="446"/>
      <c r="AQ323" s="41"/>
      <c r="AR323" s="38"/>
      <c r="AS323" s="446"/>
      <c r="AT323" s="39"/>
      <c r="AU323" s="446"/>
      <c r="AV323" s="35"/>
      <c r="AW323" s="38"/>
      <c r="AX323" s="35"/>
      <c r="AY323" s="39"/>
      <c r="AZ323" s="42"/>
      <c r="BA323" s="31"/>
      <c r="BB323" s="33"/>
      <c r="BC323" s="34"/>
      <c r="BD323" s="35"/>
      <c r="BE323" s="33"/>
      <c r="BF323" s="43"/>
    </row>
    <row r="324" spans="1:58" ht="21" customHeight="1">
      <c r="A324" s="28" t="s">
        <v>687</v>
      </c>
      <c r="B324" s="29">
        <v>43872</v>
      </c>
      <c r="C324" s="30">
        <f t="shared" si="9"/>
        <v>3</v>
      </c>
      <c r="D324" s="71">
        <f t="shared" si="8"/>
        <v>1</v>
      </c>
      <c r="E324" s="31"/>
      <c r="F324" s="37"/>
      <c r="G324" s="32"/>
      <c r="H324" s="45"/>
      <c r="I324" s="31"/>
      <c r="J324" s="45"/>
      <c r="K324" s="32"/>
      <c r="L324" s="33"/>
      <c r="M324" s="34"/>
      <c r="N324" s="35"/>
      <c r="O324" s="33"/>
      <c r="P324" s="36"/>
      <c r="Q324" s="46"/>
      <c r="R324" s="396"/>
      <c r="S324" s="392"/>
      <c r="T324" s="392"/>
      <c r="U324" s="231"/>
      <c r="V324" s="71"/>
      <c r="W324" s="71"/>
      <c r="X324" s="232"/>
      <c r="Y324" s="32"/>
      <c r="Z324" s="446"/>
      <c r="AA324" s="37"/>
      <c r="AB324" s="35"/>
      <c r="AC324" s="446"/>
      <c r="AD324" s="33"/>
      <c r="AE324" s="444"/>
      <c r="AF324" s="304">
        <v>1</v>
      </c>
      <c r="AG324" s="32"/>
      <c r="AH324" s="38"/>
      <c r="AI324" s="35"/>
      <c r="AJ324" s="39"/>
      <c r="AK324" s="38"/>
      <c r="AL324" s="693"/>
      <c r="AM324" s="38"/>
      <c r="AN324" s="446"/>
      <c r="AO324" s="40"/>
      <c r="AP324" s="446"/>
      <c r="AQ324" s="41"/>
      <c r="AR324" s="38"/>
      <c r="AS324" s="446"/>
      <c r="AT324" s="39"/>
      <c r="AU324" s="446"/>
      <c r="AV324" s="35"/>
      <c r="AW324" s="50"/>
      <c r="AX324" s="35">
        <v>1</v>
      </c>
      <c r="AY324" s="54">
        <v>0.10416666666666667</v>
      </c>
      <c r="AZ324" s="55">
        <v>0.10416666666666667</v>
      </c>
      <c r="BA324" s="31"/>
      <c r="BB324" s="33"/>
      <c r="BC324" s="34"/>
      <c r="BD324" s="35"/>
      <c r="BE324" s="33"/>
      <c r="BF324" s="43"/>
    </row>
    <row r="325" spans="1:58" ht="21" customHeight="1">
      <c r="A325" s="28" t="s">
        <v>687</v>
      </c>
      <c r="B325" s="29">
        <v>43873</v>
      </c>
      <c r="C325" s="30">
        <f t="shared" si="9"/>
        <v>4</v>
      </c>
      <c r="D325" s="71" t="str">
        <f t="shared" si="8"/>
        <v/>
      </c>
      <c r="E325" s="31"/>
      <c r="F325" s="37"/>
      <c r="G325" s="32"/>
      <c r="H325" s="45"/>
      <c r="I325" s="31">
        <v>1</v>
      </c>
      <c r="J325" s="45"/>
      <c r="K325" s="32"/>
      <c r="L325" s="33"/>
      <c r="M325" s="34"/>
      <c r="N325" s="35"/>
      <c r="O325" s="33"/>
      <c r="P325" s="36"/>
      <c r="Q325" s="46"/>
      <c r="R325" s="396"/>
      <c r="S325" s="392"/>
      <c r="T325" s="478"/>
      <c r="U325" s="231"/>
      <c r="V325" s="71"/>
      <c r="W325" s="71"/>
      <c r="X325" s="232"/>
      <c r="Y325" s="32"/>
      <c r="Z325" s="446"/>
      <c r="AA325" s="37"/>
      <c r="AB325" s="35"/>
      <c r="AC325" s="446"/>
      <c r="AD325" s="33"/>
      <c r="AE325" s="444"/>
      <c r="AF325" s="304"/>
      <c r="AG325" s="32"/>
      <c r="AH325" s="38"/>
      <c r="AI325" s="35"/>
      <c r="AJ325" s="39"/>
      <c r="AK325" s="38"/>
      <c r="AL325" s="693"/>
      <c r="AM325" s="38"/>
      <c r="AN325" s="446"/>
      <c r="AO325" s="40"/>
      <c r="AP325" s="446"/>
      <c r="AQ325" s="41"/>
      <c r="AR325" s="38"/>
      <c r="AS325" s="446"/>
      <c r="AT325" s="39"/>
      <c r="AU325" s="446"/>
      <c r="AV325" s="35"/>
      <c r="AW325" s="38"/>
      <c r="AX325" s="35"/>
      <c r="AY325" s="39"/>
      <c r="AZ325" s="42"/>
      <c r="BA325" s="31"/>
      <c r="BB325" s="33"/>
      <c r="BC325" s="34"/>
      <c r="BD325" s="35"/>
      <c r="BE325" s="33"/>
      <c r="BF325" s="43"/>
    </row>
    <row r="326" spans="1:58" ht="21" customHeight="1">
      <c r="A326" s="28" t="s">
        <v>687</v>
      </c>
      <c r="B326" s="29">
        <v>43874</v>
      </c>
      <c r="C326" s="30">
        <f t="shared" si="9"/>
        <v>5</v>
      </c>
      <c r="D326" s="71" t="str">
        <f t="shared" si="8"/>
        <v/>
      </c>
      <c r="E326" s="31"/>
      <c r="F326" s="37"/>
      <c r="G326" s="32"/>
      <c r="H326" s="45"/>
      <c r="I326" s="31"/>
      <c r="J326" s="45"/>
      <c r="K326" s="32"/>
      <c r="L326" s="33"/>
      <c r="M326" s="34"/>
      <c r="N326" s="35"/>
      <c r="O326" s="33"/>
      <c r="P326" s="36"/>
      <c r="Q326" s="46"/>
      <c r="R326" s="396"/>
      <c r="S326" s="392"/>
      <c r="T326" s="392"/>
      <c r="U326" s="231"/>
      <c r="V326" s="71"/>
      <c r="W326" s="71"/>
      <c r="X326" s="232"/>
      <c r="Y326" s="32">
        <v>1</v>
      </c>
      <c r="Z326" s="446"/>
      <c r="AA326" s="37"/>
      <c r="AB326" s="35"/>
      <c r="AC326" s="446"/>
      <c r="AD326" s="33"/>
      <c r="AE326" s="444"/>
      <c r="AF326" s="304"/>
      <c r="AG326" s="32"/>
      <c r="AH326" s="38"/>
      <c r="AI326" s="35"/>
      <c r="AJ326" s="39"/>
      <c r="AK326" s="38"/>
      <c r="AL326" s="693"/>
      <c r="AM326" s="38"/>
      <c r="AN326" s="446"/>
      <c r="AO326" s="40"/>
      <c r="AP326" s="446"/>
      <c r="AQ326" s="41"/>
      <c r="AR326" s="38"/>
      <c r="AS326" s="446"/>
      <c r="AT326" s="39"/>
      <c r="AU326" s="446"/>
      <c r="AV326" s="35"/>
      <c r="AW326" s="38"/>
      <c r="AX326" s="35"/>
      <c r="AY326" s="39"/>
      <c r="AZ326" s="42"/>
      <c r="BA326" s="31"/>
      <c r="BB326" s="33"/>
      <c r="BC326" s="34"/>
      <c r="BD326" s="35"/>
      <c r="BE326" s="33"/>
      <c r="BF326" s="43"/>
    </row>
    <row r="327" spans="1:58" ht="21" customHeight="1">
      <c r="A327" s="28" t="s">
        <v>687</v>
      </c>
      <c r="B327" s="29">
        <v>43875</v>
      </c>
      <c r="C327" s="30">
        <f t="shared" si="9"/>
        <v>6</v>
      </c>
      <c r="D327" s="71" t="str">
        <f t="shared" si="8"/>
        <v/>
      </c>
      <c r="E327" s="31"/>
      <c r="F327" s="37"/>
      <c r="G327" s="32"/>
      <c r="H327" s="45"/>
      <c r="I327" s="31"/>
      <c r="J327" s="45"/>
      <c r="K327" s="32"/>
      <c r="L327" s="33"/>
      <c r="M327" s="34"/>
      <c r="N327" s="35"/>
      <c r="O327" s="33"/>
      <c r="P327" s="36"/>
      <c r="Q327" s="46"/>
      <c r="R327" s="396"/>
      <c r="S327" s="392"/>
      <c r="T327" s="392"/>
      <c r="U327" s="231"/>
      <c r="V327" s="71"/>
      <c r="W327" s="71"/>
      <c r="X327" s="232"/>
      <c r="Y327" s="32"/>
      <c r="Z327" s="446"/>
      <c r="AA327" s="37"/>
      <c r="AB327" s="35"/>
      <c r="AC327" s="446"/>
      <c r="AD327" s="33"/>
      <c r="AE327" s="444"/>
      <c r="AF327" s="304">
        <v>1</v>
      </c>
      <c r="AG327" s="32"/>
      <c r="AH327" s="38"/>
      <c r="AI327" s="35"/>
      <c r="AJ327" s="39"/>
      <c r="AK327" s="38"/>
      <c r="AL327" s="693"/>
      <c r="AM327" s="38"/>
      <c r="AN327" s="446"/>
      <c r="AO327" s="40"/>
      <c r="AP327" s="446"/>
      <c r="AQ327" s="41"/>
      <c r="AR327" s="38"/>
      <c r="AS327" s="446">
        <v>1</v>
      </c>
      <c r="AT327" s="54">
        <v>0.10416666666666667</v>
      </c>
      <c r="AU327" s="52">
        <v>0.10416666666666667</v>
      </c>
      <c r="AV327" s="35"/>
      <c r="AW327" s="38"/>
      <c r="AX327" s="35"/>
      <c r="AY327" s="39"/>
      <c r="AZ327" s="42"/>
      <c r="BA327" s="31"/>
      <c r="BB327" s="33"/>
      <c r="BC327" s="34"/>
      <c r="BD327" s="35"/>
      <c r="BE327" s="33"/>
      <c r="BF327" s="43"/>
    </row>
    <row r="328" spans="1:58" ht="21" customHeight="1">
      <c r="A328" s="28" t="s">
        <v>687</v>
      </c>
      <c r="B328" s="29">
        <v>43876</v>
      </c>
      <c r="C328" s="30">
        <f t="shared" si="9"/>
        <v>7</v>
      </c>
      <c r="D328" s="71">
        <f t="shared" ref="D328:D373" si="10">IF(OR(C328=1,C328=7),1,IF(ISNA(VLOOKUP($B328,BI$5:BI$34,1,FALSE)),"",1))</f>
        <v>1</v>
      </c>
      <c r="E328" s="31"/>
      <c r="F328" s="37"/>
      <c r="G328" s="32"/>
      <c r="H328" s="45"/>
      <c r="I328" s="31"/>
      <c r="J328" s="45"/>
      <c r="K328" s="32"/>
      <c r="L328" s="33"/>
      <c r="M328" s="34"/>
      <c r="N328" s="35"/>
      <c r="O328" s="33"/>
      <c r="P328" s="36"/>
      <c r="Q328" s="46"/>
      <c r="R328" s="396"/>
      <c r="S328" s="392"/>
      <c r="T328" s="392"/>
      <c r="U328" s="231"/>
      <c r="V328" s="71"/>
      <c r="W328" s="71"/>
      <c r="X328" s="232"/>
      <c r="Y328" s="32"/>
      <c r="Z328" s="446"/>
      <c r="AA328" s="37"/>
      <c r="AB328" s="35"/>
      <c r="AC328" s="446"/>
      <c r="AD328" s="33"/>
      <c r="AE328" s="444"/>
      <c r="AF328" s="304">
        <v>1</v>
      </c>
      <c r="AG328" s="32"/>
      <c r="AH328" s="38"/>
      <c r="AI328" s="35"/>
      <c r="AJ328" s="39"/>
      <c r="AK328" s="38"/>
      <c r="AL328" s="693"/>
      <c r="AM328" s="38"/>
      <c r="AN328" s="446"/>
      <c r="AO328" s="40"/>
      <c r="AP328" s="446"/>
      <c r="AQ328" s="41"/>
      <c r="AR328" s="38"/>
      <c r="AS328" s="446"/>
      <c r="AT328" s="39"/>
      <c r="AU328" s="446"/>
      <c r="AV328" s="35">
        <v>1</v>
      </c>
      <c r="AW328" s="50">
        <v>0.20833333333333334</v>
      </c>
      <c r="AX328" s="35"/>
      <c r="AY328" s="39"/>
      <c r="AZ328" s="42"/>
      <c r="BA328" s="31"/>
      <c r="BB328" s="33"/>
      <c r="BC328" s="34"/>
      <c r="BD328" s="35"/>
      <c r="BE328" s="33"/>
      <c r="BF328" s="43"/>
    </row>
    <row r="329" spans="1:58" ht="21" customHeight="1">
      <c r="A329" s="28" t="s">
        <v>687</v>
      </c>
      <c r="B329" s="29">
        <v>43877</v>
      </c>
      <c r="C329" s="30">
        <f t="shared" si="9"/>
        <v>1</v>
      </c>
      <c r="D329" s="71">
        <f t="shared" si="10"/>
        <v>1</v>
      </c>
      <c r="E329" s="31"/>
      <c r="F329" s="37"/>
      <c r="G329" s="32"/>
      <c r="H329" s="45"/>
      <c r="I329" s="31"/>
      <c r="J329" s="45"/>
      <c r="K329" s="32"/>
      <c r="L329" s="33"/>
      <c r="M329" s="34"/>
      <c r="N329" s="35"/>
      <c r="O329" s="33"/>
      <c r="P329" s="36"/>
      <c r="Q329" s="46"/>
      <c r="R329" s="396"/>
      <c r="S329" s="392"/>
      <c r="T329" s="392"/>
      <c r="U329" s="231"/>
      <c r="V329" s="71"/>
      <c r="W329" s="71"/>
      <c r="X329" s="232"/>
      <c r="Y329" s="32"/>
      <c r="Z329" s="446"/>
      <c r="AA329" s="37"/>
      <c r="AB329" s="35"/>
      <c r="AC329" s="446"/>
      <c r="AD329" s="33"/>
      <c r="AE329" s="444"/>
      <c r="AF329" s="304">
        <v>1</v>
      </c>
      <c r="AG329" s="32"/>
      <c r="AH329" s="38"/>
      <c r="AI329" s="35"/>
      <c r="AJ329" s="39"/>
      <c r="AK329" s="38"/>
      <c r="AL329" s="693"/>
      <c r="AM329" s="38"/>
      <c r="AN329" s="446"/>
      <c r="AO329" s="40"/>
      <c r="AP329" s="446"/>
      <c r="AQ329" s="41"/>
      <c r="AR329" s="38"/>
      <c r="AS329" s="446"/>
      <c r="AT329" s="39"/>
      <c r="AU329" s="446"/>
      <c r="AV329" s="35"/>
      <c r="AW329" s="50"/>
      <c r="AX329" s="35">
        <v>1</v>
      </c>
      <c r="AY329" s="54">
        <v>0.10416666666666667</v>
      </c>
      <c r="AZ329" s="55">
        <v>0.10416666666666667</v>
      </c>
      <c r="BA329" s="31"/>
      <c r="BB329" s="33"/>
      <c r="BC329" s="34"/>
      <c r="BD329" s="35"/>
      <c r="BE329" s="33"/>
      <c r="BF329" s="43"/>
    </row>
    <row r="330" spans="1:58" ht="21" customHeight="1">
      <c r="A330" s="28" t="s">
        <v>687</v>
      </c>
      <c r="B330" s="29">
        <v>43878</v>
      </c>
      <c r="C330" s="30">
        <f t="shared" ref="C330:C373" si="11">WEEKDAY(B330)</f>
        <v>2</v>
      </c>
      <c r="D330" s="71" t="str">
        <f t="shared" si="10"/>
        <v/>
      </c>
      <c r="E330" s="31"/>
      <c r="F330" s="37"/>
      <c r="G330" s="32"/>
      <c r="H330" s="45"/>
      <c r="I330" s="31">
        <v>1</v>
      </c>
      <c r="J330" s="45"/>
      <c r="K330" s="32"/>
      <c r="L330" s="33"/>
      <c r="M330" s="34"/>
      <c r="N330" s="35"/>
      <c r="O330" s="33"/>
      <c r="P330" s="36"/>
      <c r="Q330" s="46"/>
      <c r="R330" s="396"/>
      <c r="S330" s="392"/>
      <c r="T330" s="392"/>
      <c r="U330" s="231"/>
      <c r="V330" s="71"/>
      <c r="W330" s="71"/>
      <c r="X330" s="232"/>
      <c r="Y330" s="32"/>
      <c r="Z330" s="446"/>
      <c r="AA330" s="37"/>
      <c r="AB330" s="35"/>
      <c r="AC330" s="446"/>
      <c r="AD330" s="33"/>
      <c r="AE330" s="444"/>
      <c r="AF330" s="304"/>
      <c r="AG330" s="32"/>
      <c r="AH330" s="38"/>
      <c r="AI330" s="35"/>
      <c r="AJ330" s="39"/>
      <c r="AK330" s="38"/>
      <c r="AL330" s="693"/>
      <c r="AM330" s="38"/>
      <c r="AN330" s="446"/>
      <c r="AO330" s="40"/>
      <c r="AP330" s="446"/>
      <c r="AQ330" s="41"/>
      <c r="AR330" s="38"/>
      <c r="AS330" s="446"/>
      <c r="AT330" s="39"/>
      <c r="AU330" s="446"/>
      <c r="AV330" s="35"/>
      <c r="AW330" s="38"/>
      <c r="AX330" s="35"/>
      <c r="AY330" s="39"/>
      <c r="AZ330" s="42"/>
      <c r="BA330" s="31"/>
      <c r="BB330" s="33"/>
      <c r="BC330" s="34"/>
      <c r="BD330" s="35"/>
      <c r="BE330" s="33"/>
      <c r="BF330" s="43"/>
    </row>
    <row r="331" spans="1:58" ht="21" customHeight="1">
      <c r="A331" s="28" t="s">
        <v>687</v>
      </c>
      <c r="B331" s="29">
        <v>43879</v>
      </c>
      <c r="C331" s="30">
        <f t="shared" si="11"/>
        <v>3</v>
      </c>
      <c r="D331" s="71" t="str">
        <f t="shared" si="10"/>
        <v/>
      </c>
      <c r="E331" s="31"/>
      <c r="F331" s="37"/>
      <c r="G331" s="32"/>
      <c r="H331" s="45"/>
      <c r="I331" s="31"/>
      <c r="J331" s="45"/>
      <c r="K331" s="32">
        <v>1</v>
      </c>
      <c r="L331" s="33"/>
      <c r="M331" s="34"/>
      <c r="N331" s="35"/>
      <c r="O331" s="33"/>
      <c r="P331" s="36"/>
      <c r="Q331" s="46"/>
      <c r="R331" s="396"/>
      <c r="S331" s="392"/>
      <c r="T331" s="392"/>
      <c r="U331" s="231"/>
      <c r="V331" s="71"/>
      <c r="W331" s="71"/>
      <c r="X331" s="232"/>
      <c r="Y331" s="32"/>
      <c r="Z331" s="446"/>
      <c r="AA331" s="37"/>
      <c r="AB331" s="35"/>
      <c r="AC331" s="446"/>
      <c r="AD331" s="33"/>
      <c r="AE331" s="444"/>
      <c r="AF331" s="304"/>
      <c r="AG331" s="32"/>
      <c r="AH331" s="38"/>
      <c r="AI331" s="35"/>
      <c r="AJ331" s="39"/>
      <c r="AK331" s="38"/>
      <c r="AL331" s="693"/>
      <c r="AM331" s="38"/>
      <c r="AN331" s="446"/>
      <c r="AO331" s="40"/>
      <c r="AP331" s="446"/>
      <c r="AQ331" s="41"/>
      <c r="AR331" s="38"/>
      <c r="AS331" s="446"/>
      <c r="AT331" s="39"/>
      <c r="AU331" s="446"/>
      <c r="AV331" s="35"/>
      <c r="AW331" s="38"/>
      <c r="AX331" s="35"/>
      <c r="AY331" s="39"/>
      <c r="AZ331" s="42"/>
      <c r="BA331" s="31">
        <v>1</v>
      </c>
      <c r="BB331" s="33"/>
      <c r="BC331" s="34"/>
      <c r="BD331" s="35"/>
      <c r="BE331" s="33"/>
      <c r="BF331" s="43"/>
    </row>
    <row r="332" spans="1:58" ht="21" customHeight="1">
      <c r="A332" s="28" t="s">
        <v>687</v>
      </c>
      <c r="B332" s="29">
        <v>43880</v>
      </c>
      <c r="C332" s="30">
        <f t="shared" si="11"/>
        <v>4</v>
      </c>
      <c r="D332" s="71" t="str">
        <f t="shared" si="10"/>
        <v/>
      </c>
      <c r="E332" s="31"/>
      <c r="F332" s="37"/>
      <c r="G332" s="32"/>
      <c r="H332" s="45"/>
      <c r="I332" s="31">
        <v>1</v>
      </c>
      <c r="J332" s="45"/>
      <c r="K332" s="32"/>
      <c r="L332" s="33"/>
      <c r="M332" s="34"/>
      <c r="N332" s="35"/>
      <c r="O332" s="33"/>
      <c r="P332" s="36"/>
      <c r="Q332" s="46"/>
      <c r="R332" s="396"/>
      <c r="S332" s="392"/>
      <c r="T332" s="392"/>
      <c r="U332" s="231"/>
      <c r="V332" s="71"/>
      <c r="W332" s="71"/>
      <c r="X332" s="232"/>
      <c r="Y332" s="32"/>
      <c r="Z332" s="446"/>
      <c r="AA332" s="37"/>
      <c r="AB332" s="35"/>
      <c r="AC332" s="446"/>
      <c r="AD332" s="33"/>
      <c r="AE332" s="444"/>
      <c r="AF332" s="304"/>
      <c r="AG332" s="32"/>
      <c r="AH332" s="38"/>
      <c r="AI332" s="35"/>
      <c r="AJ332" s="39"/>
      <c r="AK332" s="38"/>
      <c r="AL332" s="693"/>
      <c r="AM332" s="38"/>
      <c r="AN332" s="446"/>
      <c r="AO332" s="40"/>
      <c r="AP332" s="446"/>
      <c r="AQ332" s="41"/>
      <c r="AR332" s="38"/>
      <c r="AS332" s="446"/>
      <c r="AT332" s="39"/>
      <c r="AU332" s="446"/>
      <c r="AV332" s="35"/>
      <c r="AW332" s="38"/>
      <c r="AX332" s="35"/>
      <c r="AY332" s="39"/>
      <c r="AZ332" s="42"/>
      <c r="BA332" s="31"/>
      <c r="BB332" s="33"/>
      <c r="BC332" s="34"/>
      <c r="BD332" s="35"/>
      <c r="BE332" s="33"/>
      <c r="BF332" s="43"/>
    </row>
    <row r="333" spans="1:58" ht="21" customHeight="1">
      <c r="A333" s="28" t="s">
        <v>687</v>
      </c>
      <c r="B333" s="29">
        <v>43881</v>
      </c>
      <c r="C333" s="30">
        <f t="shared" si="11"/>
        <v>5</v>
      </c>
      <c r="D333" s="71" t="str">
        <f t="shared" si="10"/>
        <v/>
      </c>
      <c r="E333" s="31"/>
      <c r="F333" s="37"/>
      <c r="G333" s="32"/>
      <c r="H333" s="45"/>
      <c r="I333" s="31"/>
      <c r="J333" s="45"/>
      <c r="K333" s="32"/>
      <c r="L333" s="33"/>
      <c r="M333" s="34"/>
      <c r="N333" s="35"/>
      <c r="O333" s="33"/>
      <c r="P333" s="36"/>
      <c r="Q333" s="46"/>
      <c r="R333" s="396"/>
      <c r="S333" s="392"/>
      <c r="T333" s="392"/>
      <c r="U333" s="231"/>
      <c r="V333" s="71"/>
      <c r="W333" s="71"/>
      <c r="X333" s="232"/>
      <c r="Y333" s="32">
        <v>1</v>
      </c>
      <c r="Z333" s="446"/>
      <c r="AA333" s="37"/>
      <c r="AB333" s="35"/>
      <c r="AC333" s="446"/>
      <c r="AD333" s="33"/>
      <c r="AE333" s="444"/>
      <c r="AF333" s="304"/>
      <c r="AG333" s="32"/>
      <c r="AH333" s="38"/>
      <c r="AI333" s="35"/>
      <c r="AJ333" s="39"/>
      <c r="AK333" s="38"/>
      <c r="AL333" s="693"/>
      <c r="AM333" s="38"/>
      <c r="AN333" s="446"/>
      <c r="AO333" s="40"/>
      <c r="AP333" s="446"/>
      <c r="AQ333" s="41"/>
      <c r="AR333" s="38"/>
      <c r="AS333" s="446"/>
      <c r="AT333" s="39"/>
      <c r="AU333" s="446"/>
      <c r="AV333" s="35"/>
      <c r="AW333" s="38"/>
      <c r="AX333" s="35"/>
      <c r="AY333" s="39"/>
      <c r="AZ333" s="42"/>
      <c r="BA333" s="31"/>
      <c r="BB333" s="33"/>
      <c r="BC333" s="34"/>
      <c r="BD333" s="35"/>
      <c r="BE333" s="33"/>
      <c r="BF333" s="43"/>
    </row>
    <row r="334" spans="1:58" ht="21" customHeight="1">
      <c r="A334" s="28" t="s">
        <v>687</v>
      </c>
      <c r="B334" s="29">
        <v>43882</v>
      </c>
      <c r="C334" s="30">
        <f t="shared" si="11"/>
        <v>6</v>
      </c>
      <c r="D334" s="71" t="str">
        <f t="shared" si="10"/>
        <v/>
      </c>
      <c r="E334" s="31"/>
      <c r="F334" s="37"/>
      <c r="G334" s="32"/>
      <c r="H334" s="45"/>
      <c r="I334" s="31">
        <v>1</v>
      </c>
      <c r="J334" s="45"/>
      <c r="K334" s="32"/>
      <c r="L334" s="33"/>
      <c r="M334" s="34"/>
      <c r="N334" s="35"/>
      <c r="O334" s="33"/>
      <c r="P334" s="36"/>
      <c r="Q334" s="46"/>
      <c r="R334" s="396"/>
      <c r="S334" s="392"/>
      <c r="T334" s="392"/>
      <c r="U334" s="231"/>
      <c r="V334" s="71"/>
      <c r="W334" s="71"/>
      <c r="X334" s="232"/>
      <c r="Y334" s="32"/>
      <c r="Z334" s="446"/>
      <c r="AA334" s="37"/>
      <c r="AB334" s="35"/>
      <c r="AC334" s="446"/>
      <c r="AD334" s="33"/>
      <c r="AE334" s="444"/>
      <c r="AF334" s="304"/>
      <c r="AG334" s="32"/>
      <c r="AH334" s="38"/>
      <c r="AI334" s="35"/>
      <c r="AJ334" s="39"/>
      <c r="AK334" s="38"/>
      <c r="AL334" s="693"/>
      <c r="AM334" s="38"/>
      <c r="AN334" s="446"/>
      <c r="AO334" s="40"/>
      <c r="AP334" s="446"/>
      <c r="AQ334" s="41"/>
      <c r="AR334" s="38"/>
      <c r="AS334" s="446"/>
      <c r="AT334" s="39"/>
      <c r="AU334" s="446"/>
      <c r="AV334" s="35"/>
      <c r="AW334" s="38"/>
      <c r="AX334" s="35"/>
      <c r="AY334" s="39"/>
      <c r="AZ334" s="42"/>
      <c r="BA334" s="31"/>
      <c r="BB334" s="33"/>
      <c r="BC334" s="34"/>
      <c r="BD334" s="35"/>
      <c r="BE334" s="33"/>
      <c r="BF334" s="43"/>
    </row>
    <row r="335" spans="1:58" ht="21" customHeight="1">
      <c r="A335" s="28" t="s">
        <v>687</v>
      </c>
      <c r="B335" s="29">
        <v>43883</v>
      </c>
      <c r="C335" s="30">
        <f t="shared" si="11"/>
        <v>7</v>
      </c>
      <c r="D335" s="71">
        <f t="shared" si="10"/>
        <v>1</v>
      </c>
      <c r="E335" s="31"/>
      <c r="F335" s="37"/>
      <c r="G335" s="32"/>
      <c r="H335" s="45"/>
      <c r="I335" s="31"/>
      <c r="J335" s="45"/>
      <c r="K335" s="32"/>
      <c r="L335" s="33"/>
      <c r="M335" s="34"/>
      <c r="N335" s="35"/>
      <c r="O335" s="33"/>
      <c r="P335" s="36"/>
      <c r="Q335" s="46"/>
      <c r="R335" s="396"/>
      <c r="S335" s="392"/>
      <c r="T335" s="392"/>
      <c r="U335" s="231"/>
      <c r="V335" s="71"/>
      <c r="W335" s="71"/>
      <c r="X335" s="232"/>
      <c r="Y335" s="32"/>
      <c r="Z335" s="446"/>
      <c r="AA335" s="37"/>
      <c r="AB335" s="35"/>
      <c r="AC335" s="446"/>
      <c r="AD335" s="33"/>
      <c r="AE335" s="444"/>
      <c r="AF335" s="304"/>
      <c r="AG335" s="32"/>
      <c r="AH335" s="38"/>
      <c r="AI335" s="35"/>
      <c r="AJ335" s="39"/>
      <c r="AK335" s="38"/>
      <c r="AL335" s="693"/>
      <c r="AM335" s="38"/>
      <c r="AN335" s="446"/>
      <c r="AO335" s="40"/>
      <c r="AP335" s="446"/>
      <c r="AQ335" s="41"/>
      <c r="AR335" s="38"/>
      <c r="AS335" s="446"/>
      <c r="AT335" s="39"/>
      <c r="AU335" s="446"/>
      <c r="AV335" s="35"/>
      <c r="AW335" s="38"/>
      <c r="AX335" s="35"/>
      <c r="AY335" s="39"/>
      <c r="AZ335" s="42"/>
      <c r="BA335" s="31"/>
      <c r="BB335" s="33"/>
      <c r="BC335" s="34"/>
      <c r="BD335" s="35"/>
      <c r="BE335" s="33"/>
      <c r="BF335" s="43"/>
    </row>
    <row r="336" spans="1:58" ht="21" customHeight="1">
      <c r="A336" s="28" t="s">
        <v>687</v>
      </c>
      <c r="B336" s="29">
        <v>43884</v>
      </c>
      <c r="C336" s="30">
        <f t="shared" si="11"/>
        <v>1</v>
      </c>
      <c r="D336" s="71">
        <f t="shared" si="10"/>
        <v>1</v>
      </c>
      <c r="E336" s="31"/>
      <c r="F336" s="37"/>
      <c r="G336" s="32"/>
      <c r="H336" s="45"/>
      <c r="I336" s="31"/>
      <c r="J336" s="45"/>
      <c r="K336" s="32"/>
      <c r="L336" s="33"/>
      <c r="M336" s="34"/>
      <c r="N336" s="35"/>
      <c r="O336" s="33"/>
      <c r="P336" s="36"/>
      <c r="Q336" s="46"/>
      <c r="R336" s="396"/>
      <c r="S336" s="392"/>
      <c r="T336" s="392"/>
      <c r="U336" s="231"/>
      <c r="V336" s="71"/>
      <c r="W336" s="71"/>
      <c r="X336" s="232"/>
      <c r="Y336" s="32"/>
      <c r="Z336" s="446"/>
      <c r="AA336" s="37"/>
      <c r="AB336" s="35"/>
      <c r="AC336" s="446"/>
      <c r="AD336" s="33"/>
      <c r="AE336" s="444"/>
      <c r="AF336" s="304"/>
      <c r="AG336" s="32"/>
      <c r="AH336" s="38"/>
      <c r="AI336" s="35"/>
      <c r="AJ336" s="39"/>
      <c r="AK336" s="38"/>
      <c r="AL336" s="693"/>
      <c r="AM336" s="38"/>
      <c r="AN336" s="446"/>
      <c r="AO336" s="40"/>
      <c r="AP336" s="446"/>
      <c r="AQ336" s="41"/>
      <c r="AR336" s="38"/>
      <c r="AS336" s="446"/>
      <c r="AT336" s="39"/>
      <c r="AU336" s="446"/>
      <c r="AV336" s="35"/>
      <c r="AW336" s="38"/>
      <c r="AX336" s="35"/>
      <c r="AY336" s="39"/>
      <c r="AZ336" s="42"/>
      <c r="BA336" s="31"/>
      <c r="BB336" s="33"/>
      <c r="BC336" s="34"/>
      <c r="BD336" s="35"/>
      <c r="BE336" s="33"/>
      <c r="BF336" s="43"/>
    </row>
    <row r="337" spans="1:58" ht="21" customHeight="1">
      <c r="A337" s="28" t="s">
        <v>687</v>
      </c>
      <c r="B337" s="29">
        <v>43885</v>
      </c>
      <c r="C337" s="30">
        <f t="shared" si="11"/>
        <v>2</v>
      </c>
      <c r="D337" s="71">
        <f t="shared" si="10"/>
        <v>1</v>
      </c>
      <c r="E337" s="31"/>
      <c r="F337" s="37"/>
      <c r="G337" s="32"/>
      <c r="H337" s="45"/>
      <c r="I337" s="31"/>
      <c r="J337" s="45"/>
      <c r="K337" s="32"/>
      <c r="L337" s="33"/>
      <c r="M337" s="34"/>
      <c r="N337" s="35"/>
      <c r="O337" s="33"/>
      <c r="P337" s="36"/>
      <c r="Q337" s="46"/>
      <c r="R337" s="396"/>
      <c r="S337" s="392"/>
      <c r="T337" s="392"/>
      <c r="U337" s="231"/>
      <c r="V337" s="71"/>
      <c r="W337" s="71"/>
      <c r="X337" s="232"/>
      <c r="Y337" s="32"/>
      <c r="Z337" s="446"/>
      <c r="AA337" s="37"/>
      <c r="AB337" s="35"/>
      <c r="AC337" s="446"/>
      <c r="AD337" s="33"/>
      <c r="AE337" s="444"/>
      <c r="AF337" s="304"/>
      <c r="AG337" s="32"/>
      <c r="AH337" s="38"/>
      <c r="AI337" s="35"/>
      <c r="AJ337" s="39"/>
      <c r="AK337" s="38"/>
      <c r="AL337" s="693"/>
      <c r="AM337" s="38"/>
      <c r="AN337" s="446"/>
      <c r="AO337" s="40"/>
      <c r="AP337" s="446"/>
      <c r="AQ337" s="41"/>
      <c r="AR337" s="38"/>
      <c r="AS337" s="446"/>
      <c r="AT337" s="39"/>
      <c r="AU337" s="446"/>
      <c r="AV337" s="35"/>
      <c r="AW337" s="38"/>
      <c r="AX337" s="35"/>
      <c r="AY337" s="39"/>
      <c r="AZ337" s="42"/>
      <c r="BA337" s="31"/>
      <c r="BB337" s="33"/>
      <c r="BC337" s="34"/>
      <c r="BD337" s="35"/>
      <c r="BE337" s="33"/>
      <c r="BF337" s="43"/>
    </row>
    <row r="338" spans="1:58" ht="21" customHeight="1">
      <c r="A338" s="28" t="s">
        <v>687</v>
      </c>
      <c r="B338" s="29">
        <v>43886</v>
      </c>
      <c r="C338" s="30">
        <f t="shared" si="11"/>
        <v>3</v>
      </c>
      <c r="D338" s="71" t="str">
        <f t="shared" si="10"/>
        <v/>
      </c>
      <c r="E338" s="31"/>
      <c r="F338" s="37"/>
      <c r="G338" s="32"/>
      <c r="H338" s="45"/>
      <c r="I338" s="31">
        <v>1</v>
      </c>
      <c r="J338" s="45"/>
      <c r="K338" s="32"/>
      <c r="L338" s="33"/>
      <c r="M338" s="34"/>
      <c r="N338" s="35"/>
      <c r="O338" s="33"/>
      <c r="P338" s="36"/>
      <c r="Q338" s="46"/>
      <c r="R338" s="396"/>
      <c r="S338" s="392"/>
      <c r="T338" s="392"/>
      <c r="U338" s="231"/>
      <c r="V338" s="71"/>
      <c r="W338" s="71"/>
      <c r="X338" s="232"/>
      <c r="Y338" s="32"/>
      <c r="Z338" s="446"/>
      <c r="AA338" s="37"/>
      <c r="AB338" s="35"/>
      <c r="AC338" s="446"/>
      <c r="AD338" s="33"/>
      <c r="AE338" s="444"/>
      <c r="AF338" s="304"/>
      <c r="AG338" s="32"/>
      <c r="AH338" s="38"/>
      <c r="AI338" s="35"/>
      <c r="AJ338" s="39"/>
      <c r="AK338" s="38"/>
      <c r="AL338" s="693"/>
      <c r="AM338" s="38"/>
      <c r="AN338" s="446"/>
      <c r="AO338" s="40"/>
      <c r="AP338" s="446"/>
      <c r="AQ338" s="41"/>
      <c r="AR338" s="38"/>
      <c r="AS338" s="446"/>
      <c r="AT338" s="39"/>
      <c r="AU338" s="446"/>
      <c r="AV338" s="35"/>
      <c r="AW338" s="38"/>
      <c r="AX338" s="35"/>
      <c r="AY338" s="39"/>
      <c r="AZ338" s="42"/>
      <c r="BA338" s="31"/>
      <c r="BB338" s="33"/>
      <c r="BC338" s="34"/>
      <c r="BD338" s="35"/>
      <c r="BE338" s="33"/>
      <c r="BF338" s="43"/>
    </row>
    <row r="339" spans="1:58" ht="21" customHeight="1">
      <c r="A339" s="28" t="s">
        <v>687</v>
      </c>
      <c r="B339" s="29">
        <v>43887</v>
      </c>
      <c r="C339" s="30">
        <f t="shared" si="11"/>
        <v>4</v>
      </c>
      <c r="D339" s="71" t="str">
        <f t="shared" si="10"/>
        <v/>
      </c>
      <c r="E339" s="31"/>
      <c r="F339" s="37"/>
      <c r="G339" s="32"/>
      <c r="H339" s="45"/>
      <c r="I339" s="31">
        <v>1</v>
      </c>
      <c r="J339" s="45"/>
      <c r="K339" s="32"/>
      <c r="L339" s="33"/>
      <c r="M339" s="34"/>
      <c r="N339" s="35"/>
      <c r="O339" s="33"/>
      <c r="P339" s="36"/>
      <c r="Q339" s="46"/>
      <c r="R339" s="396"/>
      <c r="S339" s="392"/>
      <c r="T339" s="392"/>
      <c r="U339" s="231"/>
      <c r="V339" s="71"/>
      <c r="W339" s="71"/>
      <c r="X339" s="232"/>
      <c r="Y339" s="32"/>
      <c r="Z339" s="446"/>
      <c r="AA339" s="37"/>
      <c r="AB339" s="35"/>
      <c r="AC339" s="446"/>
      <c r="AD339" s="33"/>
      <c r="AE339" s="444"/>
      <c r="AF339" s="304"/>
      <c r="AG339" s="32"/>
      <c r="AH339" s="38"/>
      <c r="AI339" s="35"/>
      <c r="AJ339" s="39"/>
      <c r="AK339" s="38"/>
      <c r="AL339" s="693"/>
      <c r="AM339" s="38"/>
      <c r="AN339" s="446"/>
      <c r="AO339" s="40"/>
      <c r="AP339" s="446"/>
      <c r="AQ339" s="41"/>
      <c r="AR339" s="38"/>
      <c r="AS339" s="446"/>
      <c r="AT339" s="39"/>
      <c r="AU339" s="446"/>
      <c r="AV339" s="35"/>
      <c r="AW339" s="38"/>
      <c r="AX339" s="35"/>
      <c r="AY339" s="39"/>
      <c r="AZ339" s="42"/>
      <c r="BA339" s="31"/>
      <c r="BB339" s="33"/>
      <c r="BC339" s="34"/>
      <c r="BD339" s="35"/>
      <c r="BE339" s="33"/>
      <c r="BF339" s="43"/>
    </row>
    <row r="340" spans="1:58" ht="21" customHeight="1">
      <c r="A340" s="28" t="s">
        <v>687</v>
      </c>
      <c r="B340" s="29">
        <v>43888</v>
      </c>
      <c r="C340" s="30">
        <f t="shared" si="11"/>
        <v>5</v>
      </c>
      <c r="D340" s="71" t="str">
        <f t="shared" si="10"/>
        <v/>
      </c>
      <c r="E340" s="31"/>
      <c r="F340" s="37"/>
      <c r="G340" s="32"/>
      <c r="H340" s="45"/>
      <c r="I340" s="31">
        <v>1</v>
      </c>
      <c r="J340" s="45"/>
      <c r="K340" s="32"/>
      <c r="L340" s="33"/>
      <c r="M340" s="34"/>
      <c r="N340" s="35"/>
      <c r="O340" s="33"/>
      <c r="P340" s="36"/>
      <c r="Q340" s="46"/>
      <c r="R340" s="396"/>
      <c r="S340" s="392"/>
      <c r="T340" s="392"/>
      <c r="U340" s="231"/>
      <c r="V340" s="71"/>
      <c r="W340" s="71"/>
      <c r="X340" s="232"/>
      <c r="Y340" s="32"/>
      <c r="Z340" s="446"/>
      <c r="AA340" s="37"/>
      <c r="AB340" s="35"/>
      <c r="AC340" s="446"/>
      <c r="AD340" s="33"/>
      <c r="AE340" s="444"/>
      <c r="AF340" s="304"/>
      <c r="AG340" s="32"/>
      <c r="AH340" s="38"/>
      <c r="AI340" s="35"/>
      <c r="AJ340" s="39"/>
      <c r="AK340" s="38"/>
      <c r="AL340" s="693"/>
      <c r="AM340" s="38"/>
      <c r="AN340" s="446"/>
      <c r="AO340" s="40"/>
      <c r="AP340" s="446"/>
      <c r="AQ340" s="41"/>
      <c r="AR340" s="38"/>
      <c r="AS340" s="446"/>
      <c r="AT340" s="39"/>
      <c r="AU340" s="446"/>
      <c r="AV340" s="35"/>
      <c r="AW340" s="38"/>
      <c r="AX340" s="35"/>
      <c r="AY340" s="39"/>
      <c r="AZ340" s="42"/>
      <c r="BA340" s="31"/>
      <c r="BB340" s="33"/>
      <c r="BC340" s="34"/>
      <c r="BD340" s="35"/>
      <c r="BE340" s="33"/>
      <c r="BF340" s="43"/>
    </row>
    <row r="341" spans="1:58" ht="21" customHeight="1">
      <c r="A341" s="28" t="s">
        <v>687</v>
      </c>
      <c r="B341" s="29">
        <v>43889</v>
      </c>
      <c r="C341" s="30">
        <f t="shared" si="11"/>
        <v>6</v>
      </c>
      <c r="D341" s="71" t="str">
        <f t="shared" si="10"/>
        <v/>
      </c>
      <c r="E341" s="31">
        <v>1</v>
      </c>
      <c r="F341" s="37"/>
      <c r="G341" s="32"/>
      <c r="H341" s="45"/>
      <c r="I341" s="31"/>
      <c r="J341" s="45"/>
      <c r="K341" s="32"/>
      <c r="L341" s="33"/>
      <c r="M341" s="34"/>
      <c r="N341" s="35"/>
      <c r="O341" s="33"/>
      <c r="P341" s="36"/>
      <c r="Q341" s="46"/>
      <c r="R341" s="396"/>
      <c r="S341" s="392"/>
      <c r="T341" s="392"/>
      <c r="U341" s="231"/>
      <c r="V341" s="424"/>
      <c r="W341" s="71"/>
      <c r="X341" s="232"/>
      <c r="Y341" s="32"/>
      <c r="Z341" s="446"/>
      <c r="AA341" s="37"/>
      <c r="AB341" s="35"/>
      <c r="AC341" s="446"/>
      <c r="AD341" s="33"/>
      <c r="AE341" s="444"/>
      <c r="AF341" s="304"/>
      <c r="AG341" s="32"/>
      <c r="AH341" s="38"/>
      <c r="AI341" s="35"/>
      <c r="AJ341" s="39"/>
      <c r="AK341" s="38"/>
      <c r="AL341" s="693"/>
      <c r="AM341" s="38"/>
      <c r="AN341" s="446"/>
      <c r="AO341" s="40"/>
      <c r="AP341" s="446"/>
      <c r="AQ341" s="41"/>
      <c r="AR341" s="38"/>
      <c r="AS341" s="446"/>
      <c r="AT341" s="39"/>
      <c r="AU341" s="446"/>
      <c r="AV341" s="35"/>
      <c r="AW341" s="38"/>
      <c r="AX341" s="35"/>
      <c r="AY341" s="39"/>
      <c r="AZ341" s="42"/>
      <c r="BA341" s="31"/>
      <c r="BB341" s="33"/>
      <c r="BC341" s="34"/>
      <c r="BD341" s="35"/>
      <c r="BE341" s="33"/>
      <c r="BF341" s="43"/>
    </row>
    <row r="342" spans="1:58" ht="21" customHeight="1">
      <c r="A342" s="28" t="s">
        <v>687</v>
      </c>
      <c r="B342" s="29">
        <v>43890</v>
      </c>
      <c r="C342" s="30">
        <f t="shared" si="11"/>
        <v>7</v>
      </c>
      <c r="D342" s="71">
        <f t="shared" si="10"/>
        <v>1</v>
      </c>
      <c r="E342" s="31"/>
      <c r="F342" s="37"/>
      <c r="G342" s="32"/>
      <c r="H342" s="45"/>
      <c r="I342" s="31"/>
      <c r="J342" s="45"/>
      <c r="K342" s="32"/>
      <c r="L342" s="33"/>
      <c r="M342" s="34"/>
      <c r="N342" s="35"/>
      <c r="O342" s="33"/>
      <c r="P342" s="36"/>
      <c r="Q342" s="46"/>
      <c r="R342" s="396"/>
      <c r="S342" s="392"/>
      <c r="T342" s="392"/>
      <c r="U342" s="231"/>
      <c r="V342" s="71"/>
      <c r="W342" s="71"/>
      <c r="X342" s="232"/>
      <c r="Y342" s="32"/>
      <c r="Z342" s="446"/>
      <c r="AA342" s="37"/>
      <c r="AB342" s="35"/>
      <c r="AC342" s="446"/>
      <c r="AD342" s="33"/>
      <c r="AE342" s="444"/>
      <c r="AF342" s="304"/>
      <c r="AG342" s="32"/>
      <c r="AH342" s="38"/>
      <c r="AI342" s="35"/>
      <c r="AJ342" s="39"/>
      <c r="AK342" s="38"/>
      <c r="AL342" s="693"/>
      <c r="AM342" s="38"/>
      <c r="AN342" s="446"/>
      <c r="AO342" s="40"/>
      <c r="AP342" s="446"/>
      <c r="AQ342" s="41"/>
      <c r="AR342" s="38"/>
      <c r="AS342" s="446"/>
      <c r="AT342" s="39"/>
      <c r="AU342" s="446"/>
      <c r="AV342" s="35"/>
      <c r="AW342" s="38"/>
      <c r="AX342" s="35"/>
      <c r="AY342" s="39"/>
      <c r="AZ342" s="42"/>
      <c r="BA342" s="31"/>
      <c r="BB342" s="33"/>
      <c r="BC342" s="34"/>
      <c r="BD342" s="35"/>
      <c r="BE342" s="33"/>
      <c r="BF342" s="43"/>
    </row>
    <row r="343" spans="1:58" ht="21" customHeight="1">
      <c r="A343" s="28" t="s">
        <v>687</v>
      </c>
      <c r="B343" s="29">
        <v>43891</v>
      </c>
      <c r="C343" s="30">
        <f t="shared" si="11"/>
        <v>1</v>
      </c>
      <c r="D343" s="71">
        <f t="shared" si="10"/>
        <v>1</v>
      </c>
      <c r="E343" s="31"/>
      <c r="F343" s="37"/>
      <c r="G343" s="32"/>
      <c r="H343" s="45"/>
      <c r="I343" s="31"/>
      <c r="J343" s="45"/>
      <c r="K343" s="32"/>
      <c r="L343" s="33"/>
      <c r="M343" s="34"/>
      <c r="N343" s="35"/>
      <c r="O343" s="33"/>
      <c r="P343" s="36"/>
      <c r="Q343" s="46"/>
      <c r="R343" s="396"/>
      <c r="S343" s="392"/>
      <c r="T343" s="392"/>
      <c r="U343" s="231"/>
      <c r="V343" s="71"/>
      <c r="W343" s="71"/>
      <c r="X343" s="232"/>
      <c r="Y343" s="32"/>
      <c r="Z343" s="446"/>
      <c r="AA343" s="37"/>
      <c r="AB343" s="35"/>
      <c r="AC343" s="446"/>
      <c r="AD343" s="33"/>
      <c r="AE343" s="444"/>
      <c r="AF343" s="304"/>
      <c r="AG343" s="32"/>
      <c r="AH343" s="38"/>
      <c r="AI343" s="35"/>
      <c r="AJ343" s="39"/>
      <c r="AK343" s="38"/>
      <c r="AL343" s="693"/>
      <c r="AM343" s="38"/>
      <c r="AN343" s="446"/>
      <c r="AO343" s="40"/>
      <c r="AP343" s="446"/>
      <c r="AQ343" s="41"/>
      <c r="AR343" s="38"/>
      <c r="AS343" s="446"/>
      <c r="AT343" s="39"/>
      <c r="AU343" s="446"/>
      <c r="AV343" s="35"/>
      <c r="AW343" s="38"/>
      <c r="AX343" s="35"/>
      <c r="AY343" s="39"/>
      <c r="AZ343" s="42"/>
      <c r="BA343" s="31"/>
      <c r="BB343" s="33"/>
      <c r="BC343" s="34"/>
      <c r="BD343" s="35"/>
      <c r="BE343" s="33"/>
      <c r="BF343" s="43"/>
    </row>
    <row r="344" spans="1:58" ht="21" customHeight="1">
      <c r="A344" s="28" t="s">
        <v>687</v>
      </c>
      <c r="B344" s="29">
        <v>43892</v>
      </c>
      <c r="C344" s="30">
        <f t="shared" si="11"/>
        <v>2</v>
      </c>
      <c r="D344" s="71" t="str">
        <f t="shared" si="10"/>
        <v/>
      </c>
      <c r="E344" s="31"/>
      <c r="F344" s="37"/>
      <c r="G344" s="32"/>
      <c r="H344" s="45"/>
      <c r="I344" s="31">
        <v>1</v>
      </c>
      <c r="J344" s="45"/>
      <c r="K344" s="32"/>
      <c r="L344" s="33"/>
      <c r="M344" s="34"/>
      <c r="N344" s="35"/>
      <c r="O344" s="33"/>
      <c r="P344" s="36"/>
      <c r="Q344" s="46"/>
      <c r="R344" s="396"/>
      <c r="S344" s="392"/>
      <c r="T344" s="392"/>
      <c r="U344" s="231"/>
      <c r="V344" s="71"/>
      <c r="W344" s="71"/>
      <c r="X344" s="232"/>
      <c r="Y344" s="32"/>
      <c r="Z344" s="446"/>
      <c r="AA344" s="37"/>
      <c r="AB344" s="35"/>
      <c r="AC344" s="446"/>
      <c r="AD344" s="33"/>
      <c r="AE344" s="444"/>
      <c r="AF344" s="304"/>
      <c r="AG344" s="32"/>
      <c r="AH344" s="38"/>
      <c r="AI344" s="35"/>
      <c r="AJ344" s="39"/>
      <c r="AK344" s="38"/>
      <c r="AL344" s="693"/>
      <c r="AM344" s="38"/>
      <c r="AN344" s="446"/>
      <c r="AO344" s="40"/>
      <c r="AP344" s="446"/>
      <c r="AQ344" s="41"/>
      <c r="AR344" s="38"/>
      <c r="AS344" s="446"/>
      <c r="AT344" s="39"/>
      <c r="AU344" s="446"/>
      <c r="AV344" s="35"/>
      <c r="AW344" s="38"/>
      <c r="AX344" s="35"/>
      <c r="AY344" s="39"/>
      <c r="AZ344" s="42"/>
      <c r="BA344" s="31"/>
      <c r="BB344" s="33"/>
      <c r="BC344" s="34"/>
      <c r="BD344" s="35"/>
      <c r="BE344" s="33"/>
      <c r="BF344" s="43"/>
    </row>
    <row r="345" spans="1:58" ht="21" customHeight="1">
      <c r="A345" s="28" t="s">
        <v>687</v>
      </c>
      <c r="B345" s="29">
        <v>43893</v>
      </c>
      <c r="C345" s="30">
        <f t="shared" si="11"/>
        <v>3</v>
      </c>
      <c r="D345" s="71" t="str">
        <f t="shared" si="10"/>
        <v/>
      </c>
      <c r="E345" s="31"/>
      <c r="F345" s="37"/>
      <c r="G345" s="32"/>
      <c r="H345" s="45"/>
      <c r="I345" s="31">
        <v>1</v>
      </c>
      <c r="J345" s="45"/>
      <c r="K345" s="32"/>
      <c r="L345" s="33"/>
      <c r="M345" s="34"/>
      <c r="N345" s="35"/>
      <c r="O345" s="33"/>
      <c r="P345" s="36"/>
      <c r="Q345" s="46"/>
      <c r="R345" s="396"/>
      <c r="S345" s="392"/>
      <c r="T345" s="392"/>
      <c r="U345" s="231"/>
      <c r="V345" s="71"/>
      <c r="W345" s="71"/>
      <c r="X345" s="232"/>
      <c r="Y345" s="32"/>
      <c r="Z345" s="446"/>
      <c r="AA345" s="37"/>
      <c r="AB345" s="35"/>
      <c r="AC345" s="446"/>
      <c r="AD345" s="33"/>
      <c r="AE345" s="444"/>
      <c r="AF345" s="304"/>
      <c r="AG345" s="32"/>
      <c r="AH345" s="38"/>
      <c r="AI345" s="35"/>
      <c r="AJ345" s="39"/>
      <c r="AK345" s="38"/>
      <c r="AL345" s="693"/>
      <c r="AM345" s="38"/>
      <c r="AN345" s="446"/>
      <c r="AO345" s="40"/>
      <c r="AP345" s="446"/>
      <c r="AQ345" s="41"/>
      <c r="AR345" s="38"/>
      <c r="AS345" s="446"/>
      <c r="AT345" s="39"/>
      <c r="AU345" s="446"/>
      <c r="AV345" s="35"/>
      <c r="AW345" s="38"/>
      <c r="AX345" s="35"/>
      <c r="AY345" s="39"/>
      <c r="AZ345" s="42"/>
      <c r="BA345" s="31"/>
      <c r="BB345" s="33"/>
      <c r="BC345" s="34"/>
      <c r="BD345" s="35"/>
      <c r="BE345" s="33"/>
      <c r="BF345" s="43"/>
    </row>
    <row r="346" spans="1:58" ht="21" customHeight="1">
      <c r="A346" s="28" t="s">
        <v>687</v>
      </c>
      <c r="B346" s="29">
        <v>43894</v>
      </c>
      <c r="C346" s="30">
        <f t="shared" si="11"/>
        <v>4</v>
      </c>
      <c r="D346" s="71" t="str">
        <f t="shared" si="10"/>
        <v/>
      </c>
      <c r="E346" s="31"/>
      <c r="F346" s="37"/>
      <c r="G346" s="32"/>
      <c r="H346" s="45"/>
      <c r="I346" s="31">
        <v>1</v>
      </c>
      <c r="J346" s="45"/>
      <c r="K346" s="32"/>
      <c r="L346" s="33"/>
      <c r="M346" s="34"/>
      <c r="N346" s="35"/>
      <c r="O346" s="33"/>
      <c r="P346" s="36"/>
      <c r="Q346" s="46"/>
      <c r="R346" s="396"/>
      <c r="S346" s="392"/>
      <c r="T346" s="392"/>
      <c r="U346" s="231"/>
      <c r="V346" s="71"/>
      <c r="W346" s="71"/>
      <c r="X346" s="232"/>
      <c r="Y346" s="32"/>
      <c r="Z346" s="446"/>
      <c r="AA346" s="37"/>
      <c r="AB346" s="35"/>
      <c r="AC346" s="446"/>
      <c r="AD346" s="33"/>
      <c r="AE346" s="444"/>
      <c r="AF346" s="304"/>
      <c r="AG346" s="32"/>
      <c r="AH346" s="38"/>
      <c r="AI346" s="35"/>
      <c r="AJ346" s="39"/>
      <c r="AK346" s="38"/>
      <c r="AL346" s="693"/>
      <c r="AM346" s="38"/>
      <c r="AN346" s="446"/>
      <c r="AO346" s="40"/>
      <c r="AP346" s="446"/>
      <c r="AQ346" s="41"/>
      <c r="AR346" s="38"/>
      <c r="AS346" s="446"/>
      <c r="AT346" s="39"/>
      <c r="AU346" s="446"/>
      <c r="AV346" s="35"/>
      <c r="AW346" s="38"/>
      <c r="AX346" s="35"/>
      <c r="AY346" s="39"/>
      <c r="AZ346" s="42"/>
      <c r="BA346" s="31"/>
      <c r="BB346" s="33"/>
      <c r="BC346" s="34"/>
      <c r="BD346" s="35"/>
      <c r="BE346" s="33"/>
      <c r="BF346" s="43"/>
    </row>
    <row r="347" spans="1:58" ht="21" customHeight="1">
      <c r="A347" s="28" t="s">
        <v>687</v>
      </c>
      <c r="B347" s="29">
        <v>43895</v>
      </c>
      <c r="C347" s="30">
        <f t="shared" si="11"/>
        <v>5</v>
      </c>
      <c r="D347" s="71" t="str">
        <f t="shared" si="10"/>
        <v/>
      </c>
      <c r="E347" s="31"/>
      <c r="F347" s="37"/>
      <c r="G347" s="32"/>
      <c r="H347" s="45"/>
      <c r="I347" s="31"/>
      <c r="J347" s="45"/>
      <c r="K347" s="32"/>
      <c r="L347" s="33"/>
      <c r="M347" s="34"/>
      <c r="N347" s="35"/>
      <c r="O347" s="33"/>
      <c r="P347" s="36"/>
      <c r="Q347" s="46"/>
      <c r="R347" s="396"/>
      <c r="S347" s="392"/>
      <c r="T347" s="392"/>
      <c r="U347" s="231"/>
      <c r="V347" s="71"/>
      <c r="W347" s="71"/>
      <c r="X347" s="232"/>
      <c r="Y347" s="32">
        <v>1</v>
      </c>
      <c r="Z347" s="446"/>
      <c r="AA347" s="37"/>
      <c r="AB347" s="35"/>
      <c r="AC347" s="446"/>
      <c r="AD347" s="33"/>
      <c r="AE347" s="444"/>
      <c r="AF347" s="304"/>
      <c r="AG347" s="32"/>
      <c r="AH347" s="38"/>
      <c r="AI347" s="35"/>
      <c r="AJ347" s="39"/>
      <c r="AK347" s="38"/>
      <c r="AL347" s="693"/>
      <c r="AM347" s="38"/>
      <c r="AN347" s="446"/>
      <c r="AO347" s="40"/>
      <c r="AP347" s="446"/>
      <c r="AQ347" s="41"/>
      <c r="AR347" s="38"/>
      <c r="AS347" s="446"/>
      <c r="AT347" s="39"/>
      <c r="AU347" s="446"/>
      <c r="AV347" s="35"/>
      <c r="AW347" s="38"/>
      <c r="AX347" s="35"/>
      <c r="AY347" s="39"/>
      <c r="AZ347" s="42"/>
      <c r="BA347" s="31"/>
      <c r="BB347" s="33"/>
      <c r="BC347" s="34"/>
      <c r="BD347" s="35"/>
      <c r="BE347" s="33"/>
      <c r="BF347" s="43"/>
    </row>
    <row r="348" spans="1:58" ht="21" customHeight="1">
      <c r="A348" s="28" t="s">
        <v>687</v>
      </c>
      <c r="B348" s="29">
        <v>43896</v>
      </c>
      <c r="C348" s="30">
        <f t="shared" si="11"/>
        <v>6</v>
      </c>
      <c r="D348" s="71" t="str">
        <f t="shared" si="10"/>
        <v/>
      </c>
      <c r="E348" s="31"/>
      <c r="F348" s="37"/>
      <c r="G348" s="32"/>
      <c r="H348" s="45"/>
      <c r="I348" s="31"/>
      <c r="J348" s="45"/>
      <c r="K348" s="32"/>
      <c r="L348" s="33"/>
      <c r="M348" s="34"/>
      <c r="N348" s="35"/>
      <c r="O348" s="33"/>
      <c r="P348" s="36"/>
      <c r="Q348" s="46"/>
      <c r="R348" s="396"/>
      <c r="S348" s="392"/>
      <c r="T348" s="392"/>
      <c r="U348" s="231"/>
      <c r="V348" s="71"/>
      <c r="W348" s="71"/>
      <c r="X348" s="232"/>
      <c r="Y348" s="32">
        <v>1</v>
      </c>
      <c r="Z348" s="446"/>
      <c r="AA348" s="37"/>
      <c r="AB348" s="35"/>
      <c r="AC348" s="446"/>
      <c r="AD348" s="33"/>
      <c r="AE348" s="444"/>
      <c r="AF348" s="304"/>
      <c r="AG348" s="32"/>
      <c r="AH348" s="38"/>
      <c r="AI348" s="35"/>
      <c r="AJ348" s="39"/>
      <c r="AK348" s="38"/>
      <c r="AL348" s="693"/>
      <c r="AM348" s="38"/>
      <c r="AN348" s="446"/>
      <c r="AO348" s="40"/>
      <c r="AP348" s="446"/>
      <c r="AQ348" s="41"/>
      <c r="AR348" s="38"/>
      <c r="AS348" s="446"/>
      <c r="AT348" s="39"/>
      <c r="AU348" s="446"/>
      <c r="AV348" s="35"/>
      <c r="AW348" s="38"/>
      <c r="AX348" s="35"/>
      <c r="AY348" s="39"/>
      <c r="AZ348" s="42"/>
      <c r="BA348" s="31"/>
      <c r="BB348" s="33"/>
      <c r="BC348" s="34"/>
      <c r="BD348" s="35"/>
      <c r="BE348" s="33"/>
      <c r="BF348" s="43"/>
    </row>
    <row r="349" spans="1:58" ht="21" customHeight="1">
      <c r="A349" s="28" t="s">
        <v>687</v>
      </c>
      <c r="B349" s="29">
        <v>43897</v>
      </c>
      <c r="C349" s="30">
        <f t="shared" si="11"/>
        <v>7</v>
      </c>
      <c r="D349" s="71">
        <f t="shared" si="10"/>
        <v>1</v>
      </c>
      <c r="E349" s="31"/>
      <c r="F349" s="37"/>
      <c r="G349" s="32"/>
      <c r="H349" s="45"/>
      <c r="I349" s="31"/>
      <c r="J349" s="45"/>
      <c r="K349" s="32"/>
      <c r="L349" s="33"/>
      <c r="M349" s="34"/>
      <c r="N349" s="35"/>
      <c r="O349" s="33"/>
      <c r="P349" s="36"/>
      <c r="Q349" s="46"/>
      <c r="R349" s="396"/>
      <c r="S349" s="392"/>
      <c r="T349" s="392"/>
      <c r="U349" s="231"/>
      <c r="V349" s="71"/>
      <c r="W349" s="71"/>
      <c r="X349" s="405"/>
      <c r="Y349" s="32"/>
      <c r="Z349" s="446"/>
      <c r="AA349" s="37"/>
      <c r="AB349" s="35"/>
      <c r="AC349" s="446"/>
      <c r="AD349" s="33"/>
      <c r="AE349" s="444"/>
      <c r="AF349" s="304"/>
      <c r="AG349" s="32"/>
      <c r="AH349" s="38"/>
      <c r="AI349" s="35"/>
      <c r="AJ349" s="39"/>
      <c r="AK349" s="38"/>
      <c r="AL349" s="693"/>
      <c r="AM349" s="38"/>
      <c r="AN349" s="446"/>
      <c r="AO349" s="40"/>
      <c r="AP349" s="446"/>
      <c r="AQ349" s="41"/>
      <c r="AR349" s="38"/>
      <c r="AS349" s="446"/>
      <c r="AT349" s="39"/>
      <c r="AU349" s="446"/>
      <c r="AV349" s="35"/>
      <c r="AW349" s="38"/>
      <c r="AX349" s="35"/>
      <c r="AY349" s="39"/>
      <c r="AZ349" s="42"/>
      <c r="BA349" s="31"/>
      <c r="BB349" s="33"/>
      <c r="BC349" s="34"/>
      <c r="BD349" s="35"/>
      <c r="BE349" s="33"/>
      <c r="BF349" s="43"/>
    </row>
    <row r="350" spans="1:58" ht="21" customHeight="1">
      <c r="A350" s="28" t="s">
        <v>687</v>
      </c>
      <c r="B350" s="29">
        <v>43898</v>
      </c>
      <c r="C350" s="30">
        <f t="shared" si="11"/>
        <v>1</v>
      </c>
      <c r="D350" s="71">
        <f t="shared" si="10"/>
        <v>1</v>
      </c>
      <c r="E350" s="31"/>
      <c r="F350" s="37"/>
      <c r="G350" s="32"/>
      <c r="H350" s="45"/>
      <c r="I350" s="31"/>
      <c r="J350" s="45"/>
      <c r="K350" s="32"/>
      <c r="L350" s="33"/>
      <c r="M350" s="34"/>
      <c r="N350" s="35"/>
      <c r="O350" s="33"/>
      <c r="P350" s="36"/>
      <c r="Q350" s="46"/>
      <c r="R350" s="396"/>
      <c r="S350" s="392"/>
      <c r="T350" s="392"/>
      <c r="U350" s="231"/>
      <c r="V350" s="71"/>
      <c r="W350" s="71"/>
      <c r="X350" s="232"/>
      <c r="Y350" s="32"/>
      <c r="Z350" s="446"/>
      <c r="AA350" s="37"/>
      <c r="AB350" s="35"/>
      <c r="AC350" s="446"/>
      <c r="AD350" s="33"/>
      <c r="AE350" s="444"/>
      <c r="AF350" s="304"/>
      <c r="AG350" s="32"/>
      <c r="AH350" s="38"/>
      <c r="AI350" s="35"/>
      <c r="AJ350" s="39"/>
      <c r="AK350" s="38"/>
      <c r="AL350" s="693"/>
      <c r="AM350" s="38"/>
      <c r="AN350" s="446"/>
      <c r="AO350" s="40"/>
      <c r="AP350" s="446"/>
      <c r="AQ350" s="41"/>
      <c r="AR350" s="38"/>
      <c r="AS350" s="446"/>
      <c r="AT350" s="39"/>
      <c r="AU350" s="446"/>
      <c r="AV350" s="35"/>
      <c r="AW350" s="38"/>
      <c r="AX350" s="35"/>
      <c r="AY350" s="39"/>
      <c r="AZ350" s="42"/>
      <c r="BA350" s="31"/>
      <c r="BB350" s="33"/>
      <c r="BC350" s="34"/>
      <c r="BD350" s="35"/>
      <c r="BE350" s="33"/>
      <c r="BF350" s="43"/>
    </row>
    <row r="351" spans="1:58" ht="21" customHeight="1">
      <c r="A351" s="28" t="s">
        <v>687</v>
      </c>
      <c r="B351" s="29">
        <v>43899</v>
      </c>
      <c r="C351" s="30">
        <f t="shared" si="11"/>
        <v>2</v>
      </c>
      <c r="D351" s="71" t="str">
        <f t="shared" si="10"/>
        <v/>
      </c>
      <c r="E351" s="31"/>
      <c r="F351" s="37"/>
      <c r="G351" s="32"/>
      <c r="H351" s="45"/>
      <c r="I351" s="31">
        <v>1</v>
      </c>
      <c r="J351" s="45"/>
      <c r="K351" s="32"/>
      <c r="L351" s="33"/>
      <c r="M351" s="34"/>
      <c r="N351" s="35"/>
      <c r="O351" s="33"/>
      <c r="P351" s="36"/>
      <c r="Q351" s="46"/>
      <c r="R351" s="396"/>
      <c r="S351" s="392"/>
      <c r="T351" s="392"/>
      <c r="U351" s="231"/>
      <c r="V351" s="71"/>
      <c r="W351" s="71"/>
      <c r="X351" s="232"/>
      <c r="Y351" s="32"/>
      <c r="Z351" s="446"/>
      <c r="AA351" s="37"/>
      <c r="AB351" s="35"/>
      <c r="AC351" s="446"/>
      <c r="AD351" s="33"/>
      <c r="AE351" s="444"/>
      <c r="AF351" s="304"/>
      <c r="AG351" s="32"/>
      <c r="AH351" s="38"/>
      <c r="AI351" s="35"/>
      <c r="AJ351" s="39"/>
      <c r="AK351" s="38"/>
      <c r="AL351" s="693"/>
      <c r="AM351" s="38"/>
      <c r="AN351" s="446"/>
      <c r="AO351" s="40"/>
      <c r="AP351" s="446"/>
      <c r="AQ351" s="41"/>
      <c r="AR351" s="38"/>
      <c r="AS351" s="446"/>
      <c r="AT351" s="39"/>
      <c r="AU351" s="446"/>
      <c r="AV351" s="35"/>
      <c r="AW351" s="38"/>
      <c r="AX351" s="35"/>
      <c r="AY351" s="39"/>
      <c r="AZ351" s="42"/>
      <c r="BA351" s="31"/>
      <c r="BB351" s="33"/>
      <c r="BC351" s="34"/>
      <c r="BD351" s="35"/>
      <c r="BE351" s="33"/>
      <c r="BF351" s="43"/>
    </row>
    <row r="352" spans="1:58" ht="21" customHeight="1">
      <c r="A352" s="28" t="s">
        <v>687</v>
      </c>
      <c r="B352" s="29">
        <v>43900</v>
      </c>
      <c r="C352" s="30">
        <f t="shared" si="11"/>
        <v>3</v>
      </c>
      <c r="D352" s="71" t="str">
        <f t="shared" si="10"/>
        <v/>
      </c>
      <c r="E352" s="31"/>
      <c r="F352" s="37"/>
      <c r="G352" s="32"/>
      <c r="H352" s="45"/>
      <c r="I352" s="31">
        <v>1</v>
      </c>
      <c r="J352" s="45"/>
      <c r="K352" s="32"/>
      <c r="L352" s="33"/>
      <c r="M352" s="34"/>
      <c r="N352" s="35"/>
      <c r="O352" s="33"/>
      <c r="P352" s="36"/>
      <c r="Q352" s="46"/>
      <c r="R352" s="396"/>
      <c r="S352" s="392"/>
      <c r="T352" s="392"/>
      <c r="U352" s="231"/>
      <c r="V352" s="71"/>
      <c r="W352" s="71"/>
      <c r="X352" s="232"/>
      <c r="Y352" s="32"/>
      <c r="Z352" s="446"/>
      <c r="AA352" s="37"/>
      <c r="AB352" s="35"/>
      <c r="AC352" s="446"/>
      <c r="AD352" s="33"/>
      <c r="AE352" s="444"/>
      <c r="AF352" s="304"/>
      <c r="AG352" s="32"/>
      <c r="AH352" s="50"/>
      <c r="AI352" s="35"/>
      <c r="AJ352" s="39"/>
      <c r="AK352" s="38"/>
      <c r="AL352" s="693"/>
      <c r="AM352" s="38"/>
      <c r="AN352" s="446"/>
      <c r="AO352" s="40"/>
      <c r="AP352" s="446"/>
      <c r="AQ352" s="41"/>
      <c r="AR352" s="38"/>
      <c r="AS352" s="446"/>
      <c r="AT352" s="39"/>
      <c r="AU352" s="446"/>
      <c r="AV352" s="35"/>
      <c r="AW352" s="38"/>
      <c r="AX352" s="35"/>
      <c r="AY352" s="39"/>
      <c r="AZ352" s="42"/>
      <c r="BA352" s="31"/>
      <c r="BB352" s="33"/>
      <c r="BC352" s="34"/>
      <c r="BD352" s="35"/>
      <c r="BE352" s="33"/>
      <c r="BF352" s="43"/>
    </row>
    <row r="353" spans="1:58" ht="21" customHeight="1">
      <c r="A353" s="28" t="s">
        <v>687</v>
      </c>
      <c r="B353" s="29">
        <v>43901</v>
      </c>
      <c r="C353" s="30">
        <f t="shared" si="11"/>
        <v>4</v>
      </c>
      <c r="D353" s="71" t="str">
        <f t="shared" si="10"/>
        <v/>
      </c>
      <c r="E353" s="31"/>
      <c r="F353" s="37"/>
      <c r="G353" s="32"/>
      <c r="H353" s="45"/>
      <c r="I353" s="31">
        <v>1</v>
      </c>
      <c r="J353" s="45"/>
      <c r="K353" s="32"/>
      <c r="L353" s="33"/>
      <c r="M353" s="34"/>
      <c r="N353" s="35"/>
      <c r="O353" s="33"/>
      <c r="P353" s="36"/>
      <c r="Q353" s="46"/>
      <c r="R353" s="396"/>
      <c r="S353" s="392"/>
      <c r="T353" s="392"/>
      <c r="U353" s="231"/>
      <c r="V353" s="71"/>
      <c r="W353" s="71"/>
      <c r="X353" s="232"/>
      <c r="Y353" s="32"/>
      <c r="Z353" s="446"/>
      <c r="AA353" s="37"/>
      <c r="AB353" s="35"/>
      <c r="AC353" s="446"/>
      <c r="AD353" s="33"/>
      <c r="AE353" s="444"/>
      <c r="AF353" s="304"/>
      <c r="AG353" s="32"/>
      <c r="AH353" s="38"/>
      <c r="AI353" s="35"/>
      <c r="AJ353" s="39"/>
      <c r="AK353" s="38"/>
      <c r="AL353" s="693"/>
      <c r="AM353" s="38"/>
      <c r="AN353" s="446"/>
      <c r="AO353" s="40"/>
      <c r="AP353" s="446"/>
      <c r="AQ353" s="41"/>
      <c r="AR353" s="38"/>
      <c r="AS353" s="446"/>
      <c r="AT353" s="39"/>
      <c r="AU353" s="446"/>
      <c r="AV353" s="35"/>
      <c r="AW353" s="38"/>
      <c r="AX353" s="35"/>
      <c r="AY353" s="39"/>
      <c r="AZ353" s="42"/>
      <c r="BA353" s="31"/>
      <c r="BB353" s="33"/>
      <c r="BC353" s="34"/>
      <c r="BD353" s="35"/>
      <c r="BE353" s="33"/>
      <c r="BF353" s="43"/>
    </row>
    <row r="354" spans="1:58" ht="21" customHeight="1">
      <c r="A354" s="28" t="s">
        <v>687</v>
      </c>
      <c r="B354" s="29">
        <v>43902</v>
      </c>
      <c r="C354" s="30">
        <f t="shared" si="11"/>
        <v>5</v>
      </c>
      <c r="D354" s="71" t="str">
        <f t="shared" si="10"/>
        <v/>
      </c>
      <c r="E354" s="31"/>
      <c r="F354" s="37"/>
      <c r="G354" s="32"/>
      <c r="H354" s="45"/>
      <c r="I354" s="31">
        <v>1</v>
      </c>
      <c r="J354" s="45"/>
      <c r="K354" s="32"/>
      <c r="L354" s="33"/>
      <c r="M354" s="34"/>
      <c r="N354" s="35"/>
      <c r="O354" s="33"/>
      <c r="P354" s="36"/>
      <c r="Q354" s="46"/>
      <c r="R354" s="396"/>
      <c r="S354" s="392"/>
      <c r="T354" s="392"/>
      <c r="U354" s="231"/>
      <c r="V354" s="71"/>
      <c r="W354" s="71"/>
      <c r="X354" s="232"/>
      <c r="Y354" s="32"/>
      <c r="Z354" s="446"/>
      <c r="AA354" s="37"/>
      <c r="AB354" s="35"/>
      <c r="AC354" s="446"/>
      <c r="AD354" s="33"/>
      <c r="AE354" s="444"/>
      <c r="AF354" s="304"/>
      <c r="AG354" s="32"/>
      <c r="AH354" s="38"/>
      <c r="AI354" s="35"/>
      <c r="AJ354" s="39"/>
      <c r="AK354" s="38"/>
      <c r="AL354" s="693"/>
      <c r="AM354" s="38"/>
      <c r="AN354" s="446"/>
      <c r="AO354" s="40"/>
      <c r="AP354" s="446"/>
      <c r="AQ354" s="41"/>
      <c r="AR354" s="38"/>
      <c r="AS354" s="446"/>
      <c r="AT354" s="39"/>
      <c r="AU354" s="446"/>
      <c r="AV354" s="35"/>
      <c r="AW354" s="38"/>
      <c r="AX354" s="35"/>
      <c r="AY354" s="39"/>
      <c r="AZ354" s="42"/>
      <c r="BA354" s="31"/>
      <c r="BB354" s="33"/>
      <c r="BC354" s="34"/>
      <c r="BD354" s="35"/>
      <c r="BE354" s="33"/>
      <c r="BF354" s="43"/>
    </row>
    <row r="355" spans="1:58" ht="21" customHeight="1">
      <c r="A355" s="28" t="s">
        <v>687</v>
      </c>
      <c r="B355" s="29">
        <v>43903</v>
      </c>
      <c r="C355" s="30">
        <f t="shared" si="11"/>
        <v>6</v>
      </c>
      <c r="D355" s="71" t="str">
        <f t="shared" si="10"/>
        <v/>
      </c>
      <c r="E355" s="31"/>
      <c r="F355" s="37"/>
      <c r="G355" s="32"/>
      <c r="H355" s="45"/>
      <c r="I355" s="31">
        <v>1</v>
      </c>
      <c r="J355" s="45"/>
      <c r="K355" s="32"/>
      <c r="L355" s="33"/>
      <c r="M355" s="34"/>
      <c r="N355" s="35"/>
      <c r="O355" s="33"/>
      <c r="P355" s="36"/>
      <c r="Q355" s="46"/>
      <c r="R355" s="396"/>
      <c r="S355" s="392"/>
      <c r="T355" s="392"/>
      <c r="U355" s="231"/>
      <c r="V355" s="71"/>
      <c r="W355" s="71"/>
      <c r="X355" s="232"/>
      <c r="Y355" s="32"/>
      <c r="Z355" s="446"/>
      <c r="AA355" s="37"/>
      <c r="AB355" s="35"/>
      <c r="AC355" s="446"/>
      <c r="AD355" s="33"/>
      <c r="AE355" s="444"/>
      <c r="AF355" s="304"/>
      <c r="AG355" s="32"/>
      <c r="AH355" s="38"/>
      <c r="AI355" s="35"/>
      <c r="AJ355" s="39"/>
      <c r="AK355" s="38"/>
      <c r="AL355" s="693"/>
      <c r="AM355" s="38"/>
      <c r="AN355" s="446"/>
      <c r="AO355" s="40"/>
      <c r="AP355" s="446"/>
      <c r="AQ355" s="41"/>
      <c r="AR355" s="38"/>
      <c r="AS355" s="446"/>
      <c r="AT355" s="39"/>
      <c r="AU355" s="446"/>
      <c r="AV355" s="35"/>
      <c r="AW355" s="38"/>
      <c r="AX355" s="35"/>
      <c r="AY355" s="39"/>
      <c r="AZ355" s="42"/>
      <c r="BA355" s="31"/>
      <c r="BB355" s="33"/>
      <c r="BC355" s="34"/>
      <c r="BD355" s="35"/>
      <c r="BE355" s="33"/>
      <c r="BF355" s="43"/>
    </row>
    <row r="356" spans="1:58" ht="21" customHeight="1">
      <c r="A356" s="28" t="s">
        <v>687</v>
      </c>
      <c r="B356" s="29">
        <v>43904</v>
      </c>
      <c r="C356" s="30">
        <f t="shared" si="11"/>
        <v>7</v>
      </c>
      <c r="D356" s="71">
        <f t="shared" si="10"/>
        <v>1</v>
      </c>
      <c r="E356" s="31"/>
      <c r="F356" s="37"/>
      <c r="G356" s="32"/>
      <c r="H356" s="45"/>
      <c r="I356" s="31"/>
      <c r="J356" s="45"/>
      <c r="K356" s="32"/>
      <c r="L356" s="33"/>
      <c r="M356" s="34"/>
      <c r="N356" s="35"/>
      <c r="O356" s="33"/>
      <c r="P356" s="36"/>
      <c r="Q356" s="46"/>
      <c r="R356" s="396"/>
      <c r="S356" s="392"/>
      <c r="T356" s="392"/>
      <c r="U356" s="231"/>
      <c r="V356" s="71"/>
      <c r="W356" s="71"/>
      <c r="X356" s="232"/>
      <c r="Y356" s="32"/>
      <c r="Z356" s="446"/>
      <c r="AA356" s="37"/>
      <c r="AB356" s="35"/>
      <c r="AC356" s="446"/>
      <c r="AD356" s="33"/>
      <c r="AE356" s="444"/>
      <c r="AF356" s="304"/>
      <c r="AG356" s="32"/>
      <c r="AH356" s="38"/>
      <c r="AI356" s="35"/>
      <c r="AJ356" s="39"/>
      <c r="AK356" s="38"/>
      <c r="AL356" s="693"/>
      <c r="AM356" s="38"/>
      <c r="AN356" s="446"/>
      <c r="AO356" s="40"/>
      <c r="AP356" s="446"/>
      <c r="AQ356" s="41"/>
      <c r="AR356" s="38"/>
      <c r="AS356" s="446"/>
      <c r="AT356" s="39"/>
      <c r="AU356" s="446"/>
      <c r="AV356" s="35"/>
      <c r="AW356" s="38"/>
      <c r="AX356" s="35"/>
      <c r="AY356" s="39"/>
      <c r="AZ356" s="42"/>
      <c r="BA356" s="31"/>
      <c r="BB356" s="33"/>
      <c r="BC356" s="34"/>
      <c r="BD356" s="35"/>
      <c r="BE356" s="33"/>
      <c r="BF356" s="43"/>
    </row>
    <row r="357" spans="1:58" ht="21" customHeight="1">
      <c r="A357" s="28" t="s">
        <v>687</v>
      </c>
      <c r="B357" s="29">
        <v>43905</v>
      </c>
      <c r="C357" s="30">
        <f t="shared" si="11"/>
        <v>1</v>
      </c>
      <c r="D357" s="71">
        <f t="shared" si="10"/>
        <v>1</v>
      </c>
      <c r="E357" s="31"/>
      <c r="F357" s="37"/>
      <c r="G357" s="32"/>
      <c r="H357" s="45"/>
      <c r="I357" s="31"/>
      <c r="J357" s="45"/>
      <c r="K357" s="32"/>
      <c r="L357" s="33"/>
      <c r="M357" s="34"/>
      <c r="N357" s="35"/>
      <c r="O357" s="33"/>
      <c r="P357" s="36"/>
      <c r="Q357" s="46"/>
      <c r="R357" s="396"/>
      <c r="S357" s="392"/>
      <c r="T357" s="392"/>
      <c r="U357" s="231"/>
      <c r="V357" s="71"/>
      <c r="W357" s="71"/>
      <c r="X357" s="232"/>
      <c r="Y357" s="32"/>
      <c r="Z357" s="446"/>
      <c r="AA357" s="37"/>
      <c r="AB357" s="35"/>
      <c r="AC357" s="446"/>
      <c r="AD357" s="33"/>
      <c r="AE357" s="444"/>
      <c r="AF357" s="304"/>
      <c r="AG357" s="32"/>
      <c r="AH357" s="38"/>
      <c r="AI357" s="35"/>
      <c r="AJ357" s="39"/>
      <c r="AK357" s="38"/>
      <c r="AL357" s="693"/>
      <c r="AM357" s="38"/>
      <c r="AN357" s="446"/>
      <c r="AO357" s="40"/>
      <c r="AP357" s="446"/>
      <c r="AQ357" s="41"/>
      <c r="AR357" s="38"/>
      <c r="AS357" s="446"/>
      <c r="AT357" s="39"/>
      <c r="AU357" s="446"/>
      <c r="AV357" s="35"/>
      <c r="AW357" s="38"/>
      <c r="AX357" s="35"/>
      <c r="AY357" s="39"/>
      <c r="AZ357" s="42"/>
      <c r="BA357" s="31"/>
      <c r="BB357" s="33"/>
      <c r="BC357" s="34"/>
      <c r="BD357" s="35"/>
      <c r="BE357" s="33"/>
      <c r="BF357" s="43"/>
    </row>
    <row r="358" spans="1:58" ht="21" customHeight="1">
      <c r="A358" s="28" t="s">
        <v>687</v>
      </c>
      <c r="B358" s="29">
        <v>43906</v>
      </c>
      <c r="C358" s="30">
        <f t="shared" si="11"/>
        <v>2</v>
      </c>
      <c r="D358" s="71" t="str">
        <f t="shared" si="10"/>
        <v/>
      </c>
      <c r="E358" s="31"/>
      <c r="F358" s="37"/>
      <c r="G358" s="32"/>
      <c r="H358" s="45"/>
      <c r="I358" s="31"/>
      <c r="J358" s="45"/>
      <c r="K358" s="32"/>
      <c r="L358" s="33"/>
      <c r="M358" s="34"/>
      <c r="N358" s="35"/>
      <c r="O358" s="33"/>
      <c r="P358" s="36"/>
      <c r="Q358" s="46"/>
      <c r="R358" s="396"/>
      <c r="S358" s="392"/>
      <c r="T358" s="392"/>
      <c r="U358" s="231"/>
      <c r="V358" s="71"/>
      <c r="W358" s="71"/>
      <c r="X358" s="232"/>
      <c r="Y358" s="32">
        <v>1</v>
      </c>
      <c r="Z358" s="446"/>
      <c r="AA358" s="37"/>
      <c r="AB358" s="35"/>
      <c r="AC358" s="446"/>
      <c r="AD358" s="33"/>
      <c r="AE358" s="444"/>
      <c r="AF358" s="304"/>
      <c r="AG358" s="32"/>
      <c r="AH358" s="38"/>
      <c r="AI358" s="35"/>
      <c r="AJ358" s="39"/>
      <c r="AK358" s="38"/>
      <c r="AL358" s="693"/>
      <c r="AM358" s="38"/>
      <c r="AN358" s="446"/>
      <c r="AO358" s="40"/>
      <c r="AP358" s="446"/>
      <c r="AQ358" s="41"/>
      <c r="AR358" s="38"/>
      <c r="AS358" s="446"/>
      <c r="AT358" s="39"/>
      <c r="AU358" s="446"/>
      <c r="AV358" s="35"/>
      <c r="AW358" s="38"/>
      <c r="AX358" s="35"/>
      <c r="AY358" s="39"/>
      <c r="AZ358" s="42"/>
      <c r="BA358" s="31"/>
      <c r="BB358" s="33"/>
      <c r="BC358" s="34"/>
      <c r="BD358" s="35"/>
      <c r="BE358" s="33"/>
      <c r="BF358" s="43"/>
    </row>
    <row r="359" spans="1:58" ht="21" customHeight="1">
      <c r="A359" s="28" t="s">
        <v>687</v>
      </c>
      <c r="B359" s="29">
        <v>43907</v>
      </c>
      <c r="C359" s="30">
        <f t="shared" si="11"/>
        <v>3</v>
      </c>
      <c r="D359" s="71" t="str">
        <f t="shared" si="10"/>
        <v/>
      </c>
      <c r="E359" s="31"/>
      <c r="F359" s="37"/>
      <c r="G359" s="32"/>
      <c r="H359" s="45"/>
      <c r="I359" s="31"/>
      <c r="J359" s="45"/>
      <c r="K359" s="32"/>
      <c r="L359" s="33"/>
      <c r="M359" s="34"/>
      <c r="N359" s="35"/>
      <c r="O359" s="33"/>
      <c r="P359" s="36"/>
      <c r="Q359" s="46"/>
      <c r="R359" s="396"/>
      <c r="S359" s="392"/>
      <c r="T359" s="392"/>
      <c r="U359" s="231"/>
      <c r="V359" s="71"/>
      <c r="W359" s="71"/>
      <c r="X359" s="232"/>
      <c r="Y359" s="32">
        <v>1</v>
      </c>
      <c r="Z359" s="446"/>
      <c r="AA359" s="37"/>
      <c r="AB359" s="35"/>
      <c r="AC359" s="446"/>
      <c r="AD359" s="33"/>
      <c r="AE359" s="444"/>
      <c r="AF359" s="304"/>
      <c r="AG359" s="32"/>
      <c r="AH359" s="38"/>
      <c r="AI359" s="35"/>
      <c r="AJ359" s="39"/>
      <c r="AK359" s="38"/>
      <c r="AL359" s="693"/>
      <c r="AM359" s="38"/>
      <c r="AN359" s="446"/>
      <c r="AO359" s="40"/>
      <c r="AP359" s="446"/>
      <c r="AQ359" s="41"/>
      <c r="AR359" s="38"/>
      <c r="AS359" s="446"/>
      <c r="AT359" s="39"/>
      <c r="AU359" s="446"/>
      <c r="AV359" s="35"/>
      <c r="AW359" s="38"/>
      <c r="AX359" s="35"/>
      <c r="AY359" s="39"/>
      <c r="AZ359" s="42"/>
      <c r="BA359" s="31"/>
      <c r="BB359" s="33"/>
      <c r="BC359" s="34"/>
      <c r="BD359" s="35"/>
      <c r="BE359" s="33"/>
      <c r="BF359" s="43"/>
    </row>
    <row r="360" spans="1:58" ht="21" customHeight="1">
      <c r="A360" s="28" t="s">
        <v>687</v>
      </c>
      <c r="B360" s="29">
        <v>43908</v>
      </c>
      <c r="C360" s="30">
        <f t="shared" si="11"/>
        <v>4</v>
      </c>
      <c r="D360" s="71" t="str">
        <f t="shared" si="10"/>
        <v/>
      </c>
      <c r="E360" s="31"/>
      <c r="F360" s="37"/>
      <c r="G360" s="32"/>
      <c r="H360" s="45"/>
      <c r="I360" s="31">
        <v>1</v>
      </c>
      <c r="J360" s="45"/>
      <c r="K360" s="32"/>
      <c r="L360" s="33"/>
      <c r="M360" s="34"/>
      <c r="N360" s="35"/>
      <c r="O360" s="33"/>
      <c r="P360" s="36"/>
      <c r="Q360" s="46"/>
      <c r="R360" s="396"/>
      <c r="S360" s="392"/>
      <c r="T360" s="392"/>
      <c r="U360" s="231"/>
      <c r="V360" s="71"/>
      <c r="W360" s="71"/>
      <c r="X360" s="232"/>
      <c r="Y360" s="32"/>
      <c r="Z360" s="446"/>
      <c r="AA360" s="37"/>
      <c r="AB360" s="35"/>
      <c r="AC360" s="446"/>
      <c r="AD360" s="33"/>
      <c r="AE360" s="444"/>
      <c r="AF360" s="304"/>
      <c r="AG360" s="32"/>
      <c r="AH360" s="38"/>
      <c r="AI360" s="35"/>
      <c r="AJ360" s="39"/>
      <c r="AK360" s="38"/>
      <c r="AL360" s="693"/>
      <c r="AM360" s="38"/>
      <c r="AN360" s="446"/>
      <c r="AO360" s="40"/>
      <c r="AP360" s="446"/>
      <c r="AQ360" s="41"/>
      <c r="AR360" s="38"/>
      <c r="AS360" s="446"/>
      <c r="AT360" s="39"/>
      <c r="AU360" s="446"/>
      <c r="AV360" s="35"/>
      <c r="AW360" s="38"/>
      <c r="AX360" s="35"/>
      <c r="AY360" s="39"/>
      <c r="AZ360" s="42"/>
      <c r="BA360" s="31"/>
      <c r="BB360" s="33"/>
      <c r="BC360" s="34"/>
      <c r="BD360" s="35"/>
      <c r="BE360" s="33"/>
      <c r="BF360" s="43"/>
    </row>
    <row r="361" spans="1:58" ht="21" customHeight="1">
      <c r="A361" s="28" t="s">
        <v>687</v>
      </c>
      <c r="B361" s="29">
        <v>43909</v>
      </c>
      <c r="C361" s="30">
        <f t="shared" si="11"/>
        <v>5</v>
      </c>
      <c r="D361" s="71" t="str">
        <f t="shared" si="10"/>
        <v/>
      </c>
      <c r="E361" s="31"/>
      <c r="F361" s="37"/>
      <c r="G361" s="32"/>
      <c r="H361" s="45"/>
      <c r="I361" s="31">
        <v>1</v>
      </c>
      <c r="J361" s="45"/>
      <c r="K361" s="32"/>
      <c r="L361" s="33"/>
      <c r="M361" s="34"/>
      <c r="N361" s="35"/>
      <c r="O361" s="33"/>
      <c r="P361" s="36"/>
      <c r="Q361" s="46"/>
      <c r="R361" s="396"/>
      <c r="S361" s="392"/>
      <c r="T361" s="392"/>
      <c r="U361" s="231"/>
      <c r="V361" s="71"/>
      <c r="W361" s="71"/>
      <c r="X361" s="232"/>
      <c r="Y361" s="32"/>
      <c r="Z361" s="446"/>
      <c r="AA361" s="37"/>
      <c r="AB361" s="35"/>
      <c r="AC361" s="446"/>
      <c r="AD361" s="33"/>
      <c r="AE361" s="444"/>
      <c r="AF361" s="304"/>
      <c r="AG361" s="32"/>
      <c r="AH361" s="38"/>
      <c r="AI361" s="35"/>
      <c r="AJ361" s="39"/>
      <c r="AK361" s="38"/>
      <c r="AL361" s="693"/>
      <c r="AM361" s="38"/>
      <c r="AN361" s="446"/>
      <c r="AO361" s="40"/>
      <c r="AP361" s="446"/>
      <c r="AQ361" s="41"/>
      <c r="AR361" s="38"/>
      <c r="AS361" s="446"/>
      <c r="AT361" s="39"/>
      <c r="AU361" s="446"/>
      <c r="AV361" s="35"/>
      <c r="AW361" s="38"/>
      <c r="AX361" s="35"/>
      <c r="AY361" s="39"/>
      <c r="AZ361" s="42"/>
      <c r="BA361" s="31"/>
      <c r="BB361" s="33"/>
      <c r="BC361" s="34"/>
      <c r="BD361" s="35"/>
      <c r="BE361" s="33"/>
      <c r="BF361" s="43"/>
    </row>
    <row r="362" spans="1:58" ht="21" customHeight="1">
      <c r="A362" s="28" t="s">
        <v>687</v>
      </c>
      <c r="B362" s="29">
        <v>43910</v>
      </c>
      <c r="C362" s="30">
        <f t="shared" si="11"/>
        <v>6</v>
      </c>
      <c r="D362" s="71">
        <f t="shared" si="10"/>
        <v>1</v>
      </c>
      <c r="E362" s="31"/>
      <c r="F362" s="37"/>
      <c r="G362" s="32"/>
      <c r="H362" s="45"/>
      <c r="I362" s="31"/>
      <c r="J362" s="45"/>
      <c r="K362" s="32"/>
      <c r="L362" s="33"/>
      <c r="M362" s="34"/>
      <c r="N362" s="35"/>
      <c r="O362" s="33"/>
      <c r="P362" s="36"/>
      <c r="Q362" s="46"/>
      <c r="R362" s="396"/>
      <c r="S362" s="392"/>
      <c r="T362" s="392"/>
      <c r="U362" s="231"/>
      <c r="V362" s="71"/>
      <c r="W362" s="71"/>
      <c r="X362" s="232"/>
      <c r="Y362" s="32"/>
      <c r="Z362" s="446"/>
      <c r="AA362" s="37"/>
      <c r="AB362" s="35"/>
      <c r="AC362" s="446"/>
      <c r="AD362" s="33"/>
      <c r="AE362" s="444"/>
      <c r="AF362" s="304"/>
      <c r="AG362" s="32"/>
      <c r="AH362" s="38"/>
      <c r="AI362" s="35"/>
      <c r="AJ362" s="39"/>
      <c r="AK362" s="38"/>
      <c r="AL362" s="693"/>
      <c r="AM362" s="38"/>
      <c r="AN362" s="446"/>
      <c r="AO362" s="40"/>
      <c r="AP362" s="446"/>
      <c r="AQ362" s="41"/>
      <c r="AR362" s="38"/>
      <c r="AS362" s="446"/>
      <c r="AT362" s="39"/>
      <c r="AU362" s="446"/>
      <c r="AV362" s="35"/>
      <c r="AW362" s="38"/>
      <c r="AX362" s="35"/>
      <c r="AY362" s="39"/>
      <c r="AZ362" s="42"/>
      <c r="BA362" s="31"/>
      <c r="BB362" s="33"/>
      <c r="BC362" s="34"/>
      <c r="BD362" s="35"/>
      <c r="BE362" s="33"/>
      <c r="BF362" s="43"/>
    </row>
    <row r="363" spans="1:58" ht="21" customHeight="1">
      <c r="A363" s="28" t="s">
        <v>687</v>
      </c>
      <c r="B363" s="29">
        <v>43911</v>
      </c>
      <c r="C363" s="30">
        <f t="shared" si="11"/>
        <v>7</v>
      </c>
      <c r="D363" s="71">
        <f t="shared" si="10"/>
        <v>1</v>
      </c>
      <c r="E363" s="31"/>
      <c r="F363" s="37"/>
      <c r="G363" s="32"/>
      <c r="H363" s="45"/>
      <c r="I363" s="31"/>
      <c r="J363" s="45"/>
      <c r="K363" s="32"/>
      <c r="L363" s="33"/>
      <c r="M363" s="34"/>
      <c r="N363" s="35"/>
      <c r="O363" s="33"/>
      <c r="P363" s="36"/>
      <c r="Q363" s="46"/>
      <c r="R363" s="396"/>
      <c r="S363" s="392"/>
      <c r="T363" s="392"/>
      <c r="U363" s="231"/>
      <c r="V363" s="71"/>
      <c r="W363" s="71"/>
      <c r="X363" s="232"/>
      <c r="Y363" s="32"/>
      <c r="Z363" s="446"/>
      <c r="AA363" s="37"/>
      <c r="AB363" s="35"/>
      <c r="AC363" s="446"/>
      <c r="AD363" s="33"/>
      <c r="AE363" s="444"/>
      <c r="AF363" s="304"/>
      <c r="AG363" s="32"/>
      <c r="AH363" s="38"/>
      <c r="AI363" s="35"/>
      <c r="AJ363" s="39"/>
      <c r="AK363" s="38"/>
      <c r="AL363" s="693"/>
      <c r="AM363" s="38"/>
      <c r="AN363" s="446"/>
      <c r="AO363" s="40"/>
      <c r="AP363" s="446"/>
      <c r="AQ363" s="41"/>
      <c r="AR363" s="38"/>
      <c r="AS363" s="446"/>
      <c r="AT363" s="39"/>
      <c r="AU363" s="446"/>
      <c r="AV363" s="35"/>
      <c r="AW363" s="38"/>
      <c r="AX363" s="35"/>
      <c r="AY363" s="39"/>
      <c r="AZ363" s="42"/>
      <c r="BA363" s="31"/>
      <c r="BB363" s="33"/>
      <c r="BC363" s="34"/>
      <c r="BD363" s="35"/>
      <c r="BE363" s="33"/>
      <c r="BF363" s="43"/>
    </row>
    <row r="364" spans="1:58" ht="21" customHeight="1">
      <c r="A364" s="28" t="s">
        <v>687</v>
      </c>
      <c r="B364" s="29">
        <v>43912</v>
      </c>
      <c r="C364" s="30">
        <f t="shared" si="11"/>
        <v>1</v>
      </c>
      <c r="D364" s="71">
        <f t="shared" si="10"/>
        <v>1</v>
      </c>
      <c r="E364" s="31"/>
      <c r="F364" s="37"/>
      <c r="G364" s="32"/>
      <c r="H364" s="45"/>
      <c r="I364" s="31"/>
      <c r="J364" s="45"/>
      <c r="K364" s="32"/>
      <c r="L364" s="33"/>
      <c r="M364" s="34"/>
      <c r="N364" s="35"/>
      <c r="O364" s="33"/>
      <c r="P364" s="36"/>
      <c r="Q364" s="46"/>
      <c r="R364" s="396"/>
      <c r="S364" s="392"/>
      <c r="T364" s="392"/>
      <c r="U364" s="231"/>
      <c r="V364" s="71"/>
      <c r="W364" s="71"/>
      <c r="X364" s="232"/>
      <c r="Y364" s="32"/>
      <c r="Z364" s="446"/>
      <c r="AA364" s="37"/>
      <c r="AB364" s="35"/>
      <c r="AC364" s="446"/>
      <c r="AD364" s="33"/>
      <c r="AE364" s="444"/>
      <c r="AF364" s="304"/>
      <c r="AG364" s="32"/>
      <c r="AH364" s="38"/>
      <c r="AI364" s="35"/>
      <c r="AJ364" s="39"/>
      <c r="AK364" s="38"/>
      <c r="AL364" s="693"/>
      <c r="AM364" s="38"/>
      <c r="AN364" s="446"/>
      <c r="AO364" s="40"/>
      <c r="AP364" s="446"/>
      <c r="AQ364" s="41"/>
      <c r="AR364" s="38"/>
      <c r="AS364" s="446"/>
      <c r="AT364" s="39"/>
      <c r="AU364" s="446"/>
      <c r="AV364" s="35"/>
      <c r="AW364" s="38"/>
      <c r="AX364" s="35"/>
      <c r="AY364" s="39"/>
      <c r="AZ364" s="42"/>
      <c r="BA364" s="31"/>
      <c r="BB364" s="33"/>
      <c r="BC364" s="34"/>
      <c r="BD364" s="35"/>
      <c r="BE364" s="33"/>
      <c r="BF364" s="43"/>
    </row>
    <row r="365" spans="1:58" ht="21" customHeight="1">
      <c r="A365" s="28" t="s">
        <v>687</v>
      </c>
      <c r="B365" s="29">
        <v>43913</v>
      </c>
      <c r="C365" s="30">
        <f t="shared" si="11"/>
        <v>2</v>
      </c>
      <c r="D365" s="71" t="str">
        <f t="shared" si="10"/>
        <v/>
      </c>
      <c r="E365" s="31"/>
      <c r="F365" s="37"/>
      <c r="G365" s="32"/>
      <c r="H365" s="45"/>
      <c r="I365" s="31">
        <v>1</v>
      </c>
      <c r="J365" s="45"/>
      <c r="K365" s="32"/>
      <c r="L365" s="33"/>
      <c r="M365" s="34"/>
      <c r="N365" s="35"/>
      <c r="O365" s="33"/>
      <c r="P365" s="36"/>
      <c r="Q365" s="46"/>
      <c r="R365" s="396"/>
      <c r="S365" s="392"/>
      <c r="T365" s="392"/>
      <c r="U365" s="231"/>
      <c r="V365" s="71"/>
      <c r="W365" s="71"/>
      <c r="X365" s="232"/>
      <c r="Y365" s="32"/>
      <c r="Z365" s="446"/>
      <c r="AA365" s="37"/>
      <c r="AB365" s="35"/>
      <c r="AC365" s="446"/>
      <c r="AD365" s="33"/>
      <c r="AE365" s="444"/>
      <c r="AF365" s="304"/>
      <c r="AG365" s="32"/>
      <c r="AH365" s="38"/>
      <c r="AI365" s="35"/>
      <c r="AJ365" s="39"/>
      <c r="AK365" s="38"/>
      <c r="AL365" s="693"/>
      <c r="AM365" s="38"/>
      <c r="AN365" s="446"/>
      <c r="AO365" s="40"/>
      <c r="AP365" s="446"/>
      <c r="AQ365" s="41"/>
      <c r="AR365" s="38"/>
      <c r="AS365" s="446"/>
      <c r="AT365" s="39"/>
      <c r="AU365" s="446"/>
      <c r="AV365" s="35"/>
      <c r="AW365" s="38"/>
      <c r="AX365" s="35"/>
      <c r="AY365" s="39"/>
      <c r="AZ365" s="42"/>
      <c r="BA365" s="31"/>
      <c r="BB365" s="33"/>
      <c r="BC365" s="34"/>
      <c r="BD365" s="35"/>
      <c r="BE365" s="33"/>
      <c r="BF365" s="43"/>
    </row>
    <row r="366" spans="1:58" ht="21" customHeight="1">
      <c r="A366" s="28" t="s">
        <v>687</v>
      </c>
      <c r="B366" s="29">
        <v>43914</v>
      </c>
      <c r="C366" s="30">
        <f t="shared" si="11"/>
        <v>3</v>
      </c>
      <c r="D366" s="71" t="str">
        <f t="shared" si="10"/>
        <v/>
      </c>
      <c r="E366" s="31"/>
      <c r="F366" s="37"/>
      <c r="G366" s="32"/>
      <c r="H366" s="45"/>
      <c r="I366" s="31">
        <v>1</v>
      </c>
      <c r="J366" s="45"/>
      <c r="K366" s="32"/>
      <c r="L366" s="33"/>
      <c r="M366" s="34"/>
      <c r="N366" s="35"/>
      <c r="O366" s="33"/>
      <c r="P366" s="36"/>
      <c r="Q366" s="46"/>
      <c r="R366" s="396"/>
      <c r="S366" s="392"/>
      <c r="T366" s="392"/>
      <c r="U366" s="231"/>
      <c r="V366" s="71"/>
      <c r="W366" s="71"/>
      <c r="X366" s="232"/>
      <c r="Y366" s="32"/>
      <c r="Z366" s="446"/>
      <c r="AA366" s="37"/>
      <c r="AB366" s="35"/>
      <c r="AC366" s="446"/>
      <c r="AD366" s="33"/>
      <c r="AE366" s="444"/>
      <c r="AF366" s="304"/>
      <c r="AG366" s="32"/>
      <c r="AH366" s="38"/>
      <c r="AI366" s="35"/>
      <c r="AJ366" s="39"/>
      <c r="AK366" s="38"/>
      <c r="AL366" s="693"/>
      <c r="AM366" s="38"/>
      <c r="AN366" s="446"/>
      <c r="AO366" s="40"/>
      <c r="AP366" s="446"/>
      <c r="AQ366" s="41"/>
      <c r="AR366" s="38"/>
      <c r="AS366" s="446"/>
      <c r="AT366" s="39"/>
      <c r="AU366" s="446"/>
      <c r="AV366" s="35"/>
      <c r="AW366" s="38"/>
      <c r="AX366" s="35"/>
      <c r="AY366" s="39"/>
      <c r="AZ366" s="42"/>
      <c r="BA366" s="31"/>
      <c r="BB366" s="33"/>
      <c r="BC366" s="34"/>
      <c r="BD366" s="35"/>
      <c r="BE366" s="33"/>
      <c r="BF366" s="43"/>
    </row>
    <row r="367" spans="1:58" ht="21" customHeight="1">
      <c r="A367" s="28" t="s">
        <v>687</v>
      </c>
      <c r="B367" s="29">
        <v>43915</v>
      </c>
      <c r="C367" s="30">
        <f t="shared" si="11"/>
        <v>4</v>
      </c>
      <c r="D367" s="71" t="str">
        <f t="shared" si="10"/>
        <v/>
      </c>
      <c r="E367" s="31"/>
      <c r="F367" s="37"/>
      <c r="G367" s="32"/>
      <c r="H367" s="45"/>
      <c r="I367" s="31">
        <v>1</v>
      </c>
      <c r="J367" s="45"/>
      <c r="K367" s="32"/>
      <c r="L367" s="33"/>
      <c r="M367" s="34"/>
      <c r="N367" s="35"/>
      <c r="O367" s="33"/>
      <c r="P367" s="36"/>
      <c r="Q367" s="46"/>
      <c r="R367" s="396"/>
      <c r="S367" s="392"/>
      <c r="T367" s="392"/>
      <c r="U367" s="231"/>
      <c r="V367" s="71"/>
      <c r="W367" s="71"/>
      <c r="X367" s="232"/>
      <c r="Y367" s="32"/>
      <c r="Z367" s="446"/>
      <c r="AA367" s="37"/>
      <c r="AB367" s="35"/>
      <c r="AC367" s="446"/>
      <c r="AD367" s="33"/>
      <c r="AE367" s="444"/>
      <c r="AF367" s="304"/>
      <c r="AG367" s="32"/>
      <c r="AH367" s="38"/>
      <c r="AI367" s="35"/>
      <c r="AJ367" s="39"/>
      <c r="AK367" s="38"/>
      <c r="AL367" s="693"/>
      <c r="AM367" s="38"/>
      <c r="AN367" s="446"/>
      <c r="AO367" s="40"/>
      <c r="AP367" s="446"/>
      <c r="AQ367" s="41"/>
      <c r="AR367" s="38"/>
      <c r="AS367" s="446"/>
      <c r="AT367" s="39"/>
      <c r="AU367" s="446"/>
      <c r="AV367" s="35"/>
      <c r="AW367" s="38"/>
      <c r="AX367" s="35"/>
      <c r="AY367" s="39"/>
      <c r="AZ367" s="42"/>
      <c r="BA367" s="31"/>
      <c r="BB367" s="33"/>
      <c r="BC367" s="34"/>
      <c r="BD367" s="35"/>
      <c r="BE367" s="33"/>
      <c r="BF367" s="43"/>
    </row>
    <row r="368" spans="1:58" ht="21" customHeight="1">
      <c r="A368" s="28" t="s">
        <v>687</v>
      </c>
      <c r="B368" s="29">
        <v>43916</v>
      </c>
      <c r="C368" s="30">
        <f t="shared" si="11"/>
        <v>5</v>
      </c>
      <c r="D368" s="71" t="str">
        <f t="shared" si="10"/>
        <v/>
      </c>
      <c r="E368" s="31"/>
      <c r="F368" s="37"/>
      <c r="G368" s="32"/>
      <c r="H368" s="45"/>
      <c r="I368" s="31">
        <v>1</v>
      </c>
      <c r="J368" s="45"/>
      <c r="K368" s="32"/>
      <c r="L368" s="33"/>
      <c r="M368" s="34"/>
      <c r="N368" s="35"/>
      <c r="O368" s="33"/>
      <c r="P368" s="36"/>
      <c r="Q368" s="46"/>
      <c r="R368" s="396"/>
      <c r="S368" s="392"/>
      <c r="T368" s="392"/>
      <c r="U368" s="231"/>
      <c r="V368" s="71"/>
      <c r="W368" s="71"/>
      <c r="X368" s="232"/>
      <c r="Y368" s="32"/>
      <c r="Z368" s="446"/>
      <c r="AA368" s="37"/>
      <c r="AB368" s="35"/>
      <c r="AC368" s="446"/>
      <c r="AD368" s="33"/>
      <c r="AE368" s="444"/>
      <c r="AF368" s="304"/>
      <c r="AG368" s="32"/>
      <c r="AH368" s="38"/>
      <c r="AI368" s="35"/>
      <c r="AJ368" s="39"/>
      <c r="AK368" s="38"/>
      <c r="AL368" s="693"/>
      <c r="AM368" s="38"/>
      <c r="AN368" s="446"/>
      <c r="AO368" s="40"/>
      <c r="AP368" s="446"/>
      <c r="AQ368" s="41"/>
      <c r="AR368" s="38"/>
      <c r="AS368" s="446"/>
      <c r="AT368" s="39"/>
      <c r="AU368" s="446"/>
      <c r="AV368" s="35"/>
      <c r="AW368" s="38"/>
      <c r="AX368" s="35"/>
      <c r="AY368" s="39"/>
      <c r="AZ368" s="42"/>
      <c r="BA368" s="31"/>
      <c r="BB368" s="33"/>
      <c r="BC368" s="34"/>
      <c r="BD368" s="35"/>
      <c r="BE368" s="33"/>
      <c r="BF368" s="43"/>
    </row>
    <row r="369" spans="1:62" ht="21" customHeight="1">
      <c r="A369" s="28" t="s">
        <v>687</v>
      </c>
      <c r="B369" s="29">
        <v>43917</v>
      </c>
      <c r="C369" s="30">
        <f t="shared" si="11"/>
        <v>6</v>
      </c>
      <c r="D369" s="71" t="str">
        <f t="shared" si="10"/>
        <v/>
      </c>
      <c r="E369" s="31"/>
      <c r="F369" s="37"/>
      <c r="G369" s="32"/>
      <c r="H369" s="45"/>
      <c r="I369" s="31">
        <v>1</v>
      </c>
      <c r="J369" s="45"/>
      <c r="K369" s="32"/>
      <c r="L369" s="33"/>
      <c r="M369" s="34"/>
      <c r="N369" s="35"/>
      <c r="O369" s="33"/>
      <c r="P369" s="36"/>
      <c r="Q369" s="46"/>
      <c r="R369" s="396"/>
      <c r="S369" s="392"/>
      <c r="T369" s="392"/>
      <c r="U369" s="231"/>
      <c r="V369" s="71"/>
      <c r="W369" s="71"/>
      <c r="X369" s="232"/>
      <c r="Y369" s="32"/>
      <c r="Z369" s="446"/>
      <c r="AA369" s="37"/>
      <c r="AB369" s="35"/>
      <c r="AC369" s="446"/>
      <c r="AD369" s="33"/>
      <c r="AE369" s="444"/>
      <c r="AF369" s="304"/>
      <c r="AG369" s="32"/>
      <c r="AH369" s="38"/>
      <c r="AI369" s="35"/>
      <c r="AJ369" s="39"/>
      <c r="AK369" s="38"/>
      <c r="AL369" s="693"/>
      <c r="AM369" s="38"/>
      <c r="AN369" s="446"/>
      <c r="AO369" s="40"/>
      <c r="AP369" s="446"/>
      <c r="AQ369" s="41"/>
      <c r="AR369" s="38"/>
      <c r="AS369" s="446"/>
      <c r="AT369" s="39"/>
      <c r="AU369" s="446"/>
      <c r="AV369" s="35"/>
      <c r="AW369" s="38"/>
      <c r="AX369" s="35"/>
      <c r="AY369" s="39"/>
      <c r="AZ369" s="42"/>
      <c r="BA369" s="31"/>
      <c r="BB369" s="33"/>
      <c r="BC369" s="34"/>
      <c r="BD369" s="35"/>
      <c r="BE369" s="33"/>
      <c r="BF369" s="43"/>
    </row>
    <row r="370" spans="1:62" ht="21" customHeight="1">
      <c r="A370" s="28" t="s">
        <v>687</v>
      </c>
      <c r="B370" s="29">
        <v>43918</v>
      </c>
      <c r="C370" s="30">
        <f t="shared" si="11"/>
        <v>7</v>
      </c>
      <c r="D370" s="71">
        <f t="shared" si="10"/>
        <v>1</v>
      </c>
      <c r="E370" s="31"/>
      <c r="F370" s="37"/>
      <c r="G370" s="32"/>
      <c r="H370" s="45"/>
      <c r="I370" s="31"/>
      <c r="J370" s="45"/>
      <c r="K370" s="32"/>
      <c r="L370" s="33"/>
      <c r="M370" s="34"/>
      <c r="N370" s="35"/>
      <c r="O370" s="33"/>
      <c r="P370" s="36"/>
      <c r="Q370" s="46"/>
      <c r="R370" s="396"/>
      <c r="S370" s="392"/>
      <c r="T370" s="392"/>
      <c r="U370" s="231"/>
      <c r="V370" s="71"/>
      <c r="W370" s="71"/>
      <c r="X370" s="232"/>
      <c r="Y370" s="32"/>
      <c r="Z370" s="446"/>
      <c r="AA370" s="37"/>
      <c r="AB370" s="35"/>
      <c r="AC370" s="446"/>
      <c r="AD370" s="33"/>
      <c r="AE370" s="444"/>
      <c r="AF370" s="304"/>
      <c r="AG370" s="32"/>
      <c r="AH370" s="38"/>
      <c r="AI370" s="35"/>
      <c r="AJ370" s="39"/>
      <c r="AK370" s="38"/>
      <c r="AL370" s="693"/>
      <c r="AM370" s="38"/>
      <c r="AN370" s="446"/>
      <c r="AO370" s="40"/>
      <c r="AP370" s="446"/>
      <c r="AQ370" s="41"/>
      <c r="AR370" s="38"/>
      <c r="AS370" s="446"/>
      <c r="AT370" s="39"/>
      <c r="AU370" s="446"/>
      <c r="AV370" s="35"/>
      <c r="AW370" s="38"/>
      <c r="AX370" s="35"/>
      <c r="AY370" s="39"/>
      <c r="AZ370" s="42"/>
      <c r="BA370" s="31"/>
      <c r="BB370" s="33"/>
      <c r="BC370" s="34"/>
      <c r="BD370" s="35"/>
      <c r="BE370" s="33"/>
      <c r="BF370" s="43"/>
    </row>
    <row r="371" spans="1:62" ht="21" customHeight="1">
      <c r="A371" s="28" t="s">
        <v>687</v>
      </c>
      <c r="B371" s="29">
        <v>43919</v>
      </c>
      <c r="C371" s="30">
        <f t="shared" si="11"/>
        <v>1</v>
      </c>
      <c r="D371" s="71">
        <f t="shared" si="10"/>
        <v>1</v>
      </c>
      <c r="E371" s="31"/>
      <c r="F371" s="37"/>
      <c r="G371" s="32"/>
      <c r="H371" s="45"/>
      <c r="I371" s="31"/>
      <c r="J371" s="45"/>
      <c r="K371" s="32"/>
      <c r="L371" s="33"/>
      <c r="M371" s="34"/>
      <c r="N371" s="35"/>
      <c r="O371" s="33"/>
      <c r="P371" s="36"/>
      <c r="Q371" s="46"/>
      <c r="R371" s="396"/>
      <c r="S371" s="392"/>
      <c r="T371" s="392"/>
      <c r="U371" s="231"/>
      <c r="V371" s="71"/>
      <c r="W371" s="71"/>
      <c r="X371" s="232"/>
      <c r="Y371" s="32"/>
      <c r="Z371" s="446"/>
      <c r="AA371" s="37"/>
      <c r="AB371" s="35"/>
      <c r="AC371" s="446"/>
      <c r="AD371" s="33"/>
      <c r="AE371" s="444"/>
      <c r="AF371" s="304"/>
      <c r="AG371" s="32"/>
      <c r="AH371" s="38"/>
      <c r="AI371" s="35"/>
      <c r="AJ371" s="39"/>
      <c r="AK371" s="38"/>
      <c r="AL371" s="693"/>
      <c r="AM371" s="38"/>
      <c r="AN371" s="446"/>
      <c r="AO371" s="40"/>
      <c r="AP371" s="446"/>
      <c r="AQ371" s="41"/>
      <c r="AR371" s="38"/>
      <c r="AS371" s="446"/>
      <c r="AT371" s="39"/>
      <c r="AU371" s="446"/>
      <c r="AV371" s="35"/>
      <c r="AW371" s="38"/>
      <c r="AX371" s="35"/>
      <c r="AY371" s="39"/>
      <c r="AZ371" s="42"/>
      <c r="BA371" s="31"/>
      <c r="BB371" s="33"/>
      <c r="BC371" s="34"/>
      <c r="BD371" s="35"/>
      <c r="BE371" s="33"/>
      <c r="BF371" s="43"/>
    </row>
    <row r="372" spans="1:62" ht="21" customHeight="1">
      <c r="A372" s="28" t="s">
        <v>687</v>
      </c>
      <c r="B372" s="29">
        <v>43920</v>
      </c>
      <c r="C372" s="30">
        <f t="shared" si="11"/>
        <v>2</v>
      </c>
      <c r="D372" s="71" t="str">
        <f t="shared" si="10"/>
        <v/>
      </c>
      <c r="E372" s="31"/>
      <c r="F372" s="37"/>
      <c r="G372" s="32"/>
      <c r="H372" s="45"/>
      <c r="I372" s="31">
        <v>1</v>
      </c>
      <c r="J372" s="45"/>
      <c r="K372" s="32"/>
      <c r="L372" s="33"/>
      <c r="M372" s="34"/>
      <c r="N372" s="35"/>
      <c r="O372" s="33"/>
      <c r="P372" s="36"/>
      <c r="Q372" s="46"/>
      <c r="R372" s="396"/>
      <c r="S372" s="392"/>
      <c r="T372" s="392"/>
      <c r="U372" s="231"/>
      <c r="V372" s="71"/>
      <c r="W372" s="71"/>
      <c r="X372" s="232"/>
      <c r="Y372" s="32"/>
      <c r="Z372" s="446"/>
      <c r="AA372" s="37"/>
      <c r="AB372" s="35"/>
      <c r="AC372" s="446"/>
      <c r="AD372" s="33"/>
      <c r="AE372" s="444"/>
      <c r="AF372" s="304"/>
      <c r="AG372" s="32"/>
      <c r="AH372" s="38"/>
      <c r="AI372" s="35"/>
      <c r="AJ372" s="39"/>
      <c r="AK372" s="38"/>
      <c r="AL372" s="693"/>
      <c r="AM372" s="38"/>
      <c r="AN372" s="446"/>
      <c r="AO372" s="40"/>
      <c r="AP372" s="446"/>
      <c r="AQ372" s="41"/>
      <c r="AR372" s="38"/>
      <c r="AS372" s="446"/>
      <c r="AT372" s="39"/>
      <c r="AU372" s="446"/>
      <c r="AV372" s="35"/>
      <c r="AW372" s="38"/>
      <c r="AX372" s="35"/>
      <c r="AY372" s="39"/>
      <c r="AZ372" s="42"/>
      <c r="BA372" s="31"/>
      <c r="BB372" s="33"/>
      <c r="BC372" s="34"/>
      <c r="BD372" s="35"/>
      <c r="BE372" s="33"/>
      <c r="BF372" s="43"/>
    </row>
    <row r="373" spans="1:62" ht="21" customHeight="1">
      <c r="A373" s="28" t="s">
        <v>687</v>
      </c>
      <c r="B373" s="29">
        <v>43921</v>
      </c>
      <c r="C373" s="30">
        <f t="shared" si="11"/>
        <v>3</v>
      </c>
      <c r="D373" s="71" t="str">
        <f t="shared" si="10"/>
        <v/>
      </c>
      <c r="E373" s="31">
        <v>1</v>
      </c>
      <c r="F373" s="37"/>
      <c r="G373" s="32"/>
      <c r="H373" s="45"/>
      <c r="I373" s="31"/>
      <c r="J373" s="45"/>
      <c r="K373" s="32"/>
      <c r="L373" s="33"/>
      <c r="M373" s="34"/>
      <c r="N373" s="35"/>
      <c r="O373" s="33"/>
      <c r="P373" s="36"/>
      <c r="Q373" s="46"/>
      <c r="R373" s="396"/>
      <c r="S373" s="392"/>
      <c r="T373" s="392"/>
      <c r="U373" s="231"/>
      <c r="V373" s="71"/>
      <c r="W373" s="71"/>
      <c r="X373" s="232"/>
      <c r="Y373" s="32"/>
      <c r="Z373" s="446"/>
      <c r="AA373" s="37"/>
      <c r="AB373" s="35"/>
      <c r="AC373" s="446"/>
      <c r="AD373" s="33"/>
      <c r="AE373" s="444"/>
      <c r="AF373" s="304"/>
      <c r="AG373" s="32"/>
      <c r="AH373" s="38"/>
      <c r="AI373" s="35"/>
      <c r="AJ373" s="39"/>
      <c r="AK373" s="38"/>
      <c r="AL373" s="693"/>
      <c r="AM373" s="38"/>
      <c r="AN373" s="446"/>
      <c r="AO373" s="40"/>
      <c r="AP373" s="446"/>
      <c r="AQ373" s="41"/>
      <c r="AR373" s="38"/>
      <c r="AS373" s="446"/>
      <c r="AT373" s="39"/>
      <c r="AU373" s="446"/>
      <c r="AV373" s="35"/>
      <c r="AW373" s="38"/>
      <c r="AX373" s="35"/>
      <c r="AY373" s="39"/>
      <c r="AZ373" s="42"/>
      <c r="BA373" s="31"/>
      <c r="BB373" s="33"/>
      <c r="BC373" s="34"/>
      <c r="BD373" s="35"/>
      <c r="BE373" s="33"/>
      <c r="BF373" s="43"/>
    </row>
    <row r="374" spans="1:62" s="92" customFormat="1" ht="22.5" customHeight="1">
      <c r="A374" s="64"/>
      <c r="B374" s="89" t="s">
        <v>38</v>
      </c>
      <c r="C374" s="90"/>
      <c r="D374" s="684">
        <f t="shared" ref="D374:BF374" si="12">SUBTOTAL(109,D8:D373)</f>
        <v>125</v>
      </c>
      <c r="E374" s="521">
        <f t="shared" si="12"/>
        <v>10</v>
      </c>
      <c r="F374" s="65">
        <f t="shared" si="12"/>
        <v>4.1666666666666664E-2</v>
      </c>
      <c r="G374" s="524">
        <f t="shared" ref="G374:H374" si="13">SUBTOTAL(109,G8:G373)</f>
        <v>1</v>
      </c>
      <c r="H374" s="686">
        <f t="shared" si="13"/>
        <v>4.1666666666666664E-2</v>
      </c>
      <c r="I374" s="685">
        <f t="shared" si="12"/>
        <v>146</v>
      </c>
      <c r="J374" s="686">
        <f t="shared" si="12"/>
        <v>4.1666666666666664E-2</v>
      </c>
      <c r="K374" s="524">
        <f t="shared" si="12"/>
        <v>35</v>
      </c>
      <c r="L374" s="687">
        <f t="shared" si="12"/>
        <v>1.083333333333333</v>
      </c>
      <c r="M374" s="65">
        <f t="shared" si="12"/>
        <v>8.3333333333333329E-2</v>
      </c>
      <c r="N374" s="523">
        <f t="shared" si="12"/>
        <v>6</v>
      </c>
      <c r="O374" s="687">
        <f t="shared" si="12"/>
        <v>0.375</v>
      </c>
      <c r="P374" s="278">
        <f t="shared" si="12"/>
        <v>4.1666666666666664E-2</v>
      </c>
      <c r="Q374" s="526">
        <f t="shared" si="12"/>
        <v>2</v>
      </c>
      <c r="R374" s="687">
        <f t="shared" si="12"/>
        <v>4.1666666666666664E-2</v>
      </c>
      <c r="S374" s="393">
        <f t="shared" si="12"/>
        <v>19</v>
      </c>
      <c r="T374" s="687">
        <f t="shared" si="12"/>
        <v>4.1666666666666664E-2</v>
      </c>
      <c r="U374" s="393">
        <f t="shared" si="12"/>
        <v>5</v>
      </c>
      <c r="V374" s="687">
        <f t="shared" si="12"/>
        <v>4.1666666666666664E-2</v>
      </c>
      <c r="W374" s="520">
        <f t="shared" si="12"/>
        <v>2</v>
      </c>
      <c r="X374" s="688">
        <f t="shared" si="12"/>
        <v>4.1666666666666664E-2</v>
      </c>
      <c r="Y374" s="524">
        <f t="shared" si="12"/>
        <v>18</v>
      </c>
      <c r="Z374" s="277">
        <f t="shared" si="12"/>
        <v>4.1666666666666664E-2</v>
      </c>
      <c r="AA374" s="689">
        <f t="shared" si="12"/>
        <v>0</v>
      </c>
      <c r="AB374" s="523">
        <f t="shared" si="12"/>
        <v>3</v>
      </c>
      <c r="AC374" s="277">
        <f t="shared" si="12"/>
        <v>4.1666666666666664E-2</v>
      </c>
      <c r="AD374" s="689">
        <f t="shared" si="12"/>
        <v>0</v>
      </c>
      <c r="AE374" s="91">
        <f t="shared" si="12"/>
        <v>0</v>
      </c>
      <c r="AF374" s="305">
        <f t="shared" si="12"/>
        <v>14.999999999999998</v>
      </c>
      <c r="AG374" s="524">
        <f t="shared" si="12"/>
        <v>4</v>
      </c>
      <c r="AH374" s="65">
        <f t="shared" si="12"/>
        <v>0.83333333333333337</v>
      </c>
      <c r="AI374" s="523">
        <f t="shared" si="12"/>
        <v>2</v>
      </c>
      <c r="AJ374" s="277">
        <f t="shared" si="12"/>
        <v>0.20833333333333334</v>
      </c>
      <c r="AK374" s="65">
        <f t="shared" si="12"/>
        <v>0.20833333333333334</v>
      </c>
      <c r="AL374" s="694">
        <f t="shared" si="12"/>
        <v>1</v>
      </c>
      <c r="AM374" s="65">
        <f t="shared" si="12"/>
        <v>0.20833333333333334</v>
      </c>
      <c r="AN374" s="523">
        <f t="shared" si="12"/>
        <v>2</v>
      </c>
      <c r="AO374" s="277">
        <f t="shared" si="12"/>
        <v>0.20833333333333334</v>
      </c>
      <c r="AP374" s="278">
        <f t="shared" si="12"/>
        <v>0.20833333333333334</v>
      </c>
      <c r="AQ374" s="528">
        <f t="shared" si="12"/>
        <v>2</v>
      </c>
      <c r="AR374" s="65">
        <f t="shared" si="12"/>
        <v>0.41666666666666669</v>
      </c>
      <c r="AS374" s="523">
        <f t="shared" si="12"/>
        <v>2</v>
      </c>
      <c r="AT374" s="277">
        <f t="shared" si="12"/>
        <v>0.20833333333333334</v>
      </c>
      <c r="AU374" s="65">
        <f t="shared" si="12"/>
        <v>0.20833333333333334</v>
      </c>
      <c r="AV374" s="523">
        <f t="shared" si="12"/>
        <v>3</v>
      </c>
      <c r="AW374" s="690">
        <f t="shared" si="12"/>
        <v>0.625</v>
      </c>
      <c r="AX374" s="523">
        <f t="shared" si="12"/>
        <v>2</v>
      </c>
      <c r="AY374" s="277">
        <f t="shared" si="12"/>
        <v>0.20833333333333334</v>
      </c>
      <c r="AZ374" s="278">
        <f t="shared" si="12"/>
        <v>0.20833333333333334</v>
      </c>
      <c r="BA374" s="521">
        <f t="shared" si="12"/>
        <v>35</v>
      </c>
      <c r="BB374" s="687">
        <f t="shared" si="12"/>
        <v>1.083333333333333</v>
      </c>
      <c r="BC374" s="65">
        <f t="shared" si="12"/>
        <v>8.3333333333333329E-2</v>
      </c>
      <c r="BD374" s="523">
        <f t="shared" si="12"/>
        <v>6</v>
      </c>
      <c r="BE374" s="687">
        <f t="shared" si="12"/>
        <v>0.375</v>
      </c>
      <c r="BF374" s="691">
        <f t="shared" si="12"/>
        <v>4.1666666666666664E-2</v>
      </c>
      <c r="BI374" s="44"/>
      <c r="BJ374" s="44"/>
    </row>
    <row r="375" spans="1:62" s="404" customFormat="1" ht="3.75" customHeight="1">
      <c r="A375" s="398"/>
      <c r="B375" s="89"/>
      <c r="C375" s="399"/>
      <c r="D375" s="400"/>
      <c r="E375" s="283"/>
      <c r="F375" s="401"/>
      <c r="G375" s="283"/>
      <c r="H375" s="401"/>
      <c r="I375" s="400"/>
      <c r="J375" s="401"/>
      <c r="K375" s="283"/>
      <c r="L375" s="402"/>
      <c r="M375" s="401"/>
      <c r="N375" s="283"/>
      <c r="O375" s="402"/>
      <c r="P375" s="401"/>
      <c r="Q375" s="283"/>
      <c r="R375" s="283"/>
      <c r="S375" s="245"/>
      <c r="T375" s="245"/>
      <c r="U375" s="283"/>
      <c r="V375" s="283"/>
      <c r="W375" s="283"/>
      <c r="X375" s="283"/>
      <c r="Y375" s="283"/>
      <c r="Z375" s="283"/>
      <c r="AA375" s="401"/>
      <c r="AB375" s="283"/>
      <c r="AC375" s="283"/>
      <c r="AD375" s="401"/>
      <c r="AE375" s="245"/>
      <c r="AF375" s="246"/>
      <c r="AG375" s="283"/>
      <c r="AH375" s="403"/>
      <c r="AI375" s="283"/>
      <c r="AJ375" s="401"/>
      <c r="AK375" s="401"/>
      <c r="AL375" s="421"/>
      <c r="AM375" s="403"/>
      <c r="AN375" s="283"/>
      <c r="AO375" s="401"/>
      <c r="AP375" s="401"/>
      <c r="AQ375" s="283"/>
      <c r="AR375" s="403"/>
      <c r="AS375" s="283"/>
      <c r="AT375" s="401"/>
      <c r="AU375" s="401"/>
      <c r="AV375" s="283"/>
      <c r="AW375" s="402"/>
      <c r="AX375" s="283"/>
      <c r="AY375" s="401"/>
      <c r="AZ375" s="401"/>
      <c r="BA375" s="283"/>
      <c r="BB375" s="402"/>
      <c r="BC375" s="401"/>
      <c r="BD375" s="283"/>
      <c r="BE375" s="402"/>
      <c r="BF375" s="401"/>
      <c r="BI375" s="44"/>
      <c r="BJ375" s="44"/>
    </row>
    <row r="376" spans="1:62" ht="45.75" customHeight="1">
      <c r="A376" s="243">
        <v>4</v>
      </c>
      <c r="B376" s="244" t="s">
        <v>313</v>
      </c>
      <c r="C376" s="393">
        <f>COUNTA(C8:C37)</f>
        <v>30</v>
      </c>
      <c r="D376" s="520">
        <f>COUNT(D8:D37)</f>
        <v>10</v>
      </c>
      <c r="E376" s="521">
        <f>COUNT(E8:E37)</f>
        <v>1</v>
      </c>
      <c r="F376" s="522">
        <f>SUM(F8:F37)</f>
        <v>0</v>
      </c>
      <c r="G376" s="523">
        <f>COUNT(G8:G37)</f>
        <v>0</v>
      </c>
      <c r="H376" s="522">
        <f>SUM(H8:H37)</f>
        <v>0</v>
      </c>
      <c r="I376" s="521">
        <f>COUNTA(I8:I37)</f>
        <v>16</v>
      </c>
      <c r="J376" s="304">
        <f>SUM(J8:J37)</f>
        <v>0</v>
      </c>
      <c r="K376" s="524">
        <f>COUNTA(K8:K37)</f>
        <v>0</v>
      </c>
      <c r="L376" s="525">
        <f>SUM(L8:L37)</f>
        <v>0</v>
      </c>
      <c r="M376" s="93">
        <f>SUM(M8:M37)</f>
        <v>0</v>
      </c>
      <c r="N376" s="523">
        <f>COUNTA(N8:N37)</f>
        <v>0</v>
      </c>
      <c r="O376" s="525">
        <f>SUM(O8:O37)</f>
        <v>0</v>
      </c>
      <c r="P376" s="522">
        <f>SUM(P8:P37)</f>
        <v>0</v>
      </c>
      <c r="Q376" s="526">
        <f>COUNTA(Q8:Q37)</f>
        <v>0</v>
      </c>
      <c r="R376" s="525">
        <f>SUM(R8:R37)</f>
        <v>0</v>
      </c>
      <c r="S376" s="393">
        <f>COUNTA(S8:S37)</f>
        <v>0</v>
      </c>
      <c r="T376" s="525">
        <f>SUM(T8:T37)</f>
        <v>0</v>
      </c>
      <c r="U376" s="393">
        <f>COUNTA(U8:U37)</f>
        <v>0</v>
      </c>
      <c r="V376" s="525">
        <f>SUM(V8:V37)</f>
        <v>0</v>
      </c>
      <c r="W376" s="520">
        <f>COUNTA(W8:W37)</f>
        <v>0</v>
      </c>
      <c r="X376" s="527">
        <f>SUM(X8:X37)</f>
        <v>0</v>
      </c>
      <c r="Y376" s="524">
        <f>COUNTA(Y8:Y37)</f>
        <v>3</v>
      </c>
      <c r="Z376" s="522">
        <f>SUM(Z8:Z37)</f>
        <v>4.1666666666666664E-2</v>
      </c>
      <c r="AA376" s="93">
        <f>SUM(AA8:AA37)</f>
        <v>0</v>
      </c>
      <c r="AB376" s="523">
        <f>COUNTA(AB8:AB37)</f>
        <v>0</v>
      </c>
      <c r="AC376" s="522">
        <f>SUM(AC8:AC37)</f>
        <v>0</v>
      </c>
      <c r="AD376" s="304">
        <f>SUM(AD8:AD37)</f>
        <v>0</v>
      </c>
      <c r="AE376" s="284"/>
      <c r="AF376" s="304">
        <f>SUM(AF8:AF37)</f>
        <v>0</v>
      </c>
      <c r="AG376" s="524">
        <f>COUNTA(AG8:AG37)</f>
        <v>0</v>
      </c>
      <c r="AH376" s="93">
        <f>SUM(AH8:AH37)</f>
        <v>0</v>
      </c>
      <c r="AI376" s="523">
        <f>COUNTA(AI8:AI37)</f>
        <v>0</v>
      </c>
      <c r="AJ376" s="525">
        <f>SUM(AJ8:AJ37)</f>
        <v>0</v>
      </c>
      <c r="AK376" s="93">
        <f>SUM(AK8:AK37)</f>
        <v>0</v>
      </c>
      <c r="AL376" s="694">
        <f>COUNTA(AL8:AL37)</f>
        <v>0</v>
      </c>
      <c r="AM376" s="93">
        <f>SUM(AM8:AM37)</f>
        <v>0</v>
      </c>
      <c r="AN376" s="523">
        <f>COUNTA(AN8:AN37)</f>
        <v>0</v>
      </c>
      <c r="AO376" s="525">
        <f>SUM(AO8:AO37)</f>
        <v>0</v>
      </c>
      <c r="AP376" s="522">
        <f>SUM(AP8:AP37)</f>
        <v>0</v>
      </c>
      <c r="AQ376" s="528">
        <f>COUNTA(AQ8:AQ37)</f>
        <v>0</v>
      </c>
      <c r="AR376" s="93">
        <f>SUM(AR8:AR37)</f>
        <v>0</v>
      </c>
      <c r="AS376" s="523">
        <f>COUNTA(AS8:AS37)</f>
        <v>0</v>
      </c>
      <c r="AT376" s="525">
        <f>SUM(AT8:AT37)</f>
        <v>0</v>
      </c>
      <c r="AU376" s="93">
        <f>SUM(AU8:AU37)</f>
        <v>0</v>
      </c>
      <c r="AV376" s="523">
        <f>COUNTA(AV8:AV37)</f>
        <v>0</v>
      </c>
      <c r="AW376" s="93">
        <f>SUM(AW8:AW37)</f>
        <v>0</v>
      </c>
      <c r="AX376" s="523">
        <f>COUNTA(AX8:AX37)</f>
        <v>0</v>
      </c>
      <c r="AY376" s="525">
        <f>SUM(AY8:AY37)</f>
        <v>0</v>
      </c>
      <c r="AZ376" s="304">
        <f>SUM(AZ8:AZ37)</f>
        <v>0</v>
      </c>
      <c r="BA376" s="524">
        <f>COUNTA(BA8:BA37)</f>
        <v>0</v>
      </c>
      <c r="BB376" s="525">
        <f>SUM(BB8:BB37)</f>
        <v>0</v>
      </c>
      <c r="BC376" s="93">
        <f>SUM(BC8:BC37)</f>
        <v>0</v>
      </c>
      <c r="BD376" s="523">
        <f>COUNTA(BD8:BD37)</f>
        <v>0</v>
      </c>
      <c r="BE376" s="525">
        <f>SUM(BE8:BE37)</f>
        <v>0</v>
      </c>
      <c r="BF376" s="529">
        <f>SUM(BF8:BF37)</f>
        <v>0</v>
      </c>
    </row>
    <row r="377" spans="1:62" ht="46.5" customHeight="1">
      <c r="A377" s="243">
        <v>5</v>
      </c>
      <c r="B377" s="244" t="s">
        <v>313</v>
      </c>
      <c r="C377" s="393">
        <f>COUNTA(C38:C68)</f>
        <v>31</v>
      </c>
      <c r="D377" s="520">
        <f>COUNT(D38:D68)</f>
        <v>11</v>
      </c>
      <c r="E377" s="521">
        <f>COUNTA(E38:E68)</f>
        <v>1</v>
      </c>
      <c r="F377" s="522">
        <f>SUM(F38:F68)</f>
        <v>0</v>
      </c>
      <c r="G377" s="523">
        <f>COUNTA(G38:G68)</f>
        <v>0</v>
      </c>
      <c r="H377" s="522">
        <f>SUM(H38:H68)</f>
        <v>0</v>
      </c>
      <c r="I377" s="521">
        <f>COUNTA(I38:I68)</f>
        <v>14</v>
      </c>
      <c r="J377" s="304">
        <f>SUM(J38:J68)</f>
        <v>0</v>
      </c>
      <c r="K377" s="524">
        <f>COUNTA(K38:K68)</f>
        <v>0</v>
      </c>
      <c r="L377" s="525">
        <f>SUM(L38:L68)</f>
        <v>0</v>
      </c>
      <c r="M377" s="93">
        <f>SUM(M38:M68)</f>
        <v>0</v>
      </c>
      <c r="N377" s="523">
        <f>COUNTA(N38:N68)</f>
        <v>0</v>
      </c>
      <c r="O377" s="525">
        <f>SUM(O38:O68)</f>
        <v>0</v>
      </c>
      <c r="P377" s="522">
        <f>SUM(P38:P68)</f>
        <v>0</v>
      </c>
      <c r="Q377" s="526">
        <f>COUNTA(Q38:Q68)</f>
        <v>0</v>
      </c>
      <c r="R377" s="525">
        <f>SUM(R38:R68)</f>
        <v>0</v>
      </c>
      <c r="S377" s="393">
        <f>COUNTA(S38:S68)</f>
        <v>0</v>
      </c>
      <c r="T377" s="525">
        <f>SUM(T38:T68)</f>
        <v>0</v>
      </c>
      <c r="U377" s="393">
        <f>COUNTA(U38:U68)</f>
        <v>0</v>
      </c>
      <c r="V377" s="525">
        <f>SUM(V38:V68)</f>
        <v>0</v>
      </c>
      <c r="W377" s="520">
        <f>COUNTA(W38:W68)</f>
        <v>0</v>
      </c>
      <c r="X377" s="527">
        <f>SUM(X38:X68)</f>
        <v>0</v>
      </c>
      <c r="Y377" s="524">
        <f>COUNTA(Y38:Y68)</f>
        <v>4</v>
      </c>
      <c r="Z377" s="522">
        <f>SUM(Z38:Z68)</f>
        <v>0</v>
      </c>
      <c r="AA377" s="93">
        <f>SUM(AA38:AA68)</f>
        <v>0</v>
      </c>
      <c r="AB377" s="523">
        <f>COUNTA(AB38:AB68)</f>
        <v>0</v>
      </c>
      <c r="AC377" s="522">
        <f>SUM(AC38:AC68)</f>
        <v>0</v>
      </c>
      <c r="AD377" s="304">
        <f>SUM(AD38:AD68)</f>
        <v>0</v>
      </c>
      <c r="AE377" s="284"/>
      <c r="AF377" s="304">
        <f>SUM(AF38:AF68)</f>
        <v>1.6666666666666665</v>
      </c>
      <c r="AG377" s="524">
        <f>COUNTA(AG38:AG68)</f>
        <v>1</v>
      </c>
      <c r="AH377" s="93">
        <f>SUM(AH38:AH68)</f>
        <v>0.20833333333333334</v>
      </c>
      <c r="AI377" s="523">
        <f>COUNTA(AI38:AI68)</f>
        <v>0</v>
      </c>
      <c r="AJ377" s="525">
        <f>SUM(AJ38:AJ68)</f>
        <v>0</v>
      </c>
      <c r="AK377" s="93">
        <f>SUM(AK38:AK68)</f>
        <v>0</v>
      </c>
      <c r="AL377" s="694">
        <f>COUNTA(AL38:AL68)</f>
        <v>0</v>
      </c>
      <c r="AM377" s="93">
        <f>SUM(AM38:AM68)</f>
        <v>0</v>
      </c>
      <c r="AN377" s="523">
        <f>COUNTA(AN38:AN68)</f>
        <v>0</v>
      </c>
      <c r="AO377" s="525">
        <f>SUM(AO38:AO68)</f>
        <v>0</v>
      </c>
      <c r="AP377" s="522">
        <f>SUM(AP38:AP68)</f>
        <v>0</v>
      </c>
      <c r="AQ377" s="528">
        <f>COUNTA(AQ38:AQ68)</f>
        <v>1</v>
      </c>
      <c r="AR377" s="93">
        <f>SUM(AR38:AR68)</f>
        <v>0.20833333333333334</v>
      </c>
      <c r="AS377" s="523">
        <f>COUNTA(AS38:AS68)</f>
        <v>0</v>
      </c>
      <c r="AT377" s="525">
        <f>SUM(AT38:AT68)</f>
        <v>0</v>
      </c>
      <c r="AU377" s="93">
        <f>SUM(AU38:AU68)</f>
        <v>0</v>
      </c>
      <c r="AV377" s="523">
        <f>COUNTA(AV38:AV68)</f>
        <v>0</v>
      </c>
      <c r="AW377" s="93">
        <f>SUM(AW38:AW68)</f>
        <v>0</v>
      </c>
      <c r="AX377" s="523">
        <f>COUNTA(AX38:AX68)</f>
        <v>0</v>
      </c>
      <c r="AY377" s="525">
        <f>SUM(AY38:AY68)</f>
        <v>0</v>
      </c>
      <c r="AZ377" s="304">
        <f>SUM(AZ38:AZ68)</f>
        <v>0</v>
      </c>
      <c r="BA377" s="524">
        <f>COUNTA(BA38:BA68)</f>
        <v>0</v>
      </c>
      <c r="BB377" s="525">
        <f>SUM(BB38:BB68)</f>
        <v>0</v>
      </c>
      <c r="BC377" s="93">
        <f>SUM(BC38:BC68)</f>
        <v>0</v>
      </c>
      <c r="BD377" s="523">
        <f>COUNTA(BD38:BD68)</f>
        <v>0</v>
      </c>
      <c r="BE377" s="525">
        <f>SUM(BE38:BE68)</f>
        <v>0</v>
      </c>
      <c r="BF377" s="529">
        <f>SUM(BF38:BF68)</f>
        <v>0</v>
      </c>
    </row>
    <row r="378" spans="1:62" ht="46.5" customHeight="1">
      <c r="A378" s="243">
        <v>6</v>
      </c>
      <c r="B378" s="244" t="s">
        <v>313</v>
      </c>
      <c r="C378" s="393">
        <f>COUNTA(C69:C98)</f>
        <v>30</v>
      </c>
      <c r="D378" s="520">
        <f>COUNT(D69:D98)</f>
        <v>10</v>
      </c>
      <c r="E378" s="521">
        <f>COUNTA(E69:E98)</f>
        <v>1</v>
      </c>
      <c r="F378" s="522">
        <f>SUM(F69:F98)</f>
        <v>0</v>
      </c>
      <c r="G378" s="523">
        <f>COUNTA(G69:G98)</f>
        <v>1</v>
      </c>
      <c r="H378" s="522">
        <f>SUM(H69:H98)</f>
        <v>4.1666666666666664E-2</v>
      </c>
      <c r="I378" s="521">
        <f>COUNTA(I69:I98)</f>
        <v>19</v>
      </c>
      <c r="J378" s="304">
        <f>SUM(J69:J98)</f>
        <v>4.1666666666666664E-2</v>
      </c>
      <c r="K378" s="524">
        <f>COUNTA(K69:K98)</f>
        <v>0</v>
      </c>
      <c r="L378" s="525">
        <f>SUM(L69:L98)</f>
        <v>0</v>
      </c>
      <c r="M378" s="93">
        <f>SUM(M69:M98)</f>
        <v>0</v>
      </c>
      <c r="N378" s="523">
        <f>COUNTA(N69:N98)</f>
        <v>0</v>
      </c>
      <c r="O378" s="525">
        <f>SUM(O69:O98)</f>
        <v>0</v>
      </c>
      <c r="P378" s="522">
        <f>SUM(P69:P98)</f>
        <v>0</v>
      </c>
      <c r="Q378" s="526">
        <f>COUNTA(Q69:Q98)</f>
        <v>0</v>
      </c>
      <c r="R378" s="525">
        <f>SUM(R69:R98)</f>
        <v>0</v>
      </c>
      <c r="S378" s="393">
        <f>COUNTA(S69:S98)</f>
        <v>0</v>
      </c>
      <c r="T378" s="525">
        <f>SUM(T69:T98)</f>
        <v>0</v>
      </c>
      <c r="U378" s="393">
        <f>COUNTA(U69:U98)</f>
        <v>0</v>
      </c>
      <c r="V378" s="525">
        <f>SUM(V69:V98)</f>
        <v>0</v>
      </c>
      <c r="W378" s="520">
        <f>COUNTA(W69:W98)</f>
        <v>0</v>
      </c>
      <c r="X378" s="527">
        <f>SUM(X69:X98)</f>
        <v>0</v>
      </c>
      <c r="Y378" s="524">
        <f>COUNTA(Y69:Y98)</f>
        <v>0</v>
      </c>
      <c r="Z378" s="522">
        <f>SUM(Z69:Z98)</f>
        <v>0</v>
      </c>
      <c r="AA378" s="93">
        <f>SUM(AA69:AA98)</f>
        <v>0</v>
      </c>
      <c r="AB378" s="523">
        <f>COUNTA(AB69:AB98)</f>
        <v>0</v>
      </c>
      <c r="AC378" s="522">
        <f>SUM(AC69:AC98)</f>
        <v>0</v>
      </c>
      <c r="AD378" s="304">
        <f>SUM(AD69:AD98)</f>
        <v>0</v>
      </c>
      <c r="AE378" s="284"/>
      <c r="AF378" s="304">
        <f>SUM(AF69:AF98)</f>
        <v>0</v>
      </c>
      <c r="AG378" s="524">
        <f>COUNTA(AG69:AG98)</f>
        <v>0</v>
      </c>
      <c r="AH378" s="93">
        <f>SUM(AH69:AH98)</f>
        <v>0</v>
      </c>
      <c r="AI378" s="523">
        <f>COUNTA(AI69:AI98)</f>
        <v>0</v>
      </c>
      <c r="AJ378" s="525">
        <f>SUM(AJ69:AJ98)</f>
        <v>0</v>
      </c>
      <c r="AK378" s="93">
        <f>SUM(AK69:AK98)</f>
        <v>0</v>
      </c>
      <c r="AL378" s="694">
        <f>COUNTA(AL69:AL98)</f>
        <v>0</v>
      </c>
      <c r="AM378" s="93">
        <f>SUM(AM69:AM98)</f>
        <v>0</v>
      </c>
      <c r="AN378" s="523">
        <f>COUNTA(AN69:AN98)</f>
        <v>0</v>
      </c>
      <c r="AO378" s="525">
        <f>SUM(AO69:AO98)</f>
        <v>0</v>
      </c>
      <c r="AP378" s="522">
        <f>SUM(AP69:AP98)</f>
        <v>0</v>
      </c>
      <c r="AQ378" s="528">
        <f>COUNTA(AQ69:AQ98)</f>
        <v>0</v>
      </c>
      <c r="AR378" s="93">
        <f>SUM(AR69:AR98)</f>
        <v>0</v>
      </c>
      <c r="AS378" s="523">
        <f>COUNTA(AS69:AS98)</f>
        <v>0</v>
      </c>
      <c r="AT378" s="525">
        <f>SUM(AT69:AT98)</f>
        <v>0</v>
      </c>
      <c r="AU378" s="93">
        <f>SUM(AU69:AU98)</f>
        <v>0</v>
      </c>
      <c r="AV378" s="523">
        <f>COUNTA(AV69:AV98)</f>
        <v>0</v>
      </c>
      <c r="AW378" s="93">
        <f>SUM(AW69:AW98)</f>
        <v>0</v>
      </c>
      <c r="AX378" s="523">
        <f>COUNTA(AX69:AX98)</f>
        <v>0</v>
      </c>
      <c r="AY378" s="525">
        <f>SUM(AY69:AY98)</f>
        <v>0</v>
      </c>
      <c r="AZ378" s="304">
        <f>SUM(AZ69:AZ98)</f>
        <v>0</v>
      </c>
      <c r="BA378" s="524">
        <f>COUNTA(BA69:BA98)</f>
        <v>0</v>
      </c>
      <c r="BB378" s="525">
        <f>SUM(BB69:BB98)</f>
        <v>0</v>
      </c>
      <c r="BC378" s="93">
        <f>SUM(BC69:BC98)</f>
        <v>0</v>
      </c>
      <c r="BD378" s="523">
        <f>COUNTA(BD69:BD98)</f>
        <v>0</v>
      </c>
      <c r="BE378" s="525">
        <f>SUM(BE69:BE98)</f>
        <v>0</v>
      </c>
      <c r="BF378" s="529">
        <f>SUM(BF69:BF98)</f>
        <v>0</v>
      </c>
    </row>
    <row r="379" spans="1:62" ht="46.5" customHeight="1">
      <c r="A379" s="243">
        <v>7</v>
      </c>
      <c r="B379" s="244" t="s">
        <v>313</v>
      </c>
      <c r="C379" s="393">
        <f>COUNTA(C99:C129)</f>
        <v>31</v>
      </c>
      <c r="D379" s="520">
        <f>COUNT(D99:D129)</f>
        <v>9</v>
      </c>
      <c r="E379" s="521">
        <f>COUNTA(E99:E129)</f>
        <v>1</v>
      </c>
      <c r="F379" s="522">
        <f>SUM(F99:F129)</f>
        <v>0</v>
      </c>
      <c r="G379" s="523">
        <f>COUNTA(G99:G129)</f>
        <v>0</v>
      </c>
      <c r="H379" s="522">
        <f>SUM(H99:H129)</f>
        <v>0</v>
      </c>
      <c r="I379" s="521">
        <f>COUNTA(I99:I129)</f>
        <v>4</v>
      </c>
      <c r="J379" s="304">
        <f>SUM(J99:J129)</f>
        <v>0</v>
      </c>
      <c r="K379" s="524">
        <f>COUNTA(K99:K129)</f>
        <v>15</v>
      </c>
      <c r="L379" s="525">
        <f>SUM(L99:L129)</f>
        <v>0.625</v>
      </c>
      <c r="M379" s="93">
        <f>SUM(M99:M129)</f>
        <v>8.3333333333333329E-2</v>
      </c>
      <c r="N379" s="523">
        <f>COUNTA(N99:N129)</f>
        <v>3</v>
      </c>
      <c r="O379" s="525">
        <f>SUM(O99:O129)</f>
        <v>0.1875</v>
      </c>
      <c r="P379" s="522">
        <f>SUM(P99:P129)</f>
        <v>4.1666666666666664E-2</v>
      </c>
      <c r="Q379" s="526">
        <f>COUNTA(Q99:Q129)</f>
        <v>0</v>
      </c>
      <c r="R379" s="525">
        <f>SUM(R99:R129)</f>
        <v>0</v>
      </c>
      <c r="S379" s="393">
        <f>COUNTA(S99:S129)</f>
        <v>0</v>
      </c>
      <c r="T379" s="525">
        <f>SUM(T99:T129)</f>
        <v>0</v>
      </c>
      <c r="U379" s="393">
        <f>COUNTA(U99:U129)</f>
        <v>0</v>
      </c>
      <c r="V379" s="525">
        <f>SUM(V99:V129)</f>
        <v>0</v>
      </c>
      <c r="W379" s="520">
        <f>COUNTA(W99:W129)</f>
        <v>0</v>
      </c>
      <c r="X379" s="527">
        <f>SUM(X99:X129)</f>
        <v>0</v>
      </c>
      <c r="Y379" s="524">
        <f>COUNTA(Y99:Y129)</f>
        <v>1</v>
      </c>
      <c r="Z379" s="522">
        <f>SUM(Z99:Z129)</f>
        <v>0</v>
      </c>
      <c r="AA379" s="93">
        <f>SUM(AA99:AA129)</f>
        <v>0</v>
      </c>
      <c r="AB379" s="523">
        <f>COUNTA(AB99:AB129)</f>
        <v>0</v>
      </c>
      <c r="AC379" s="522">
        <f>SUM(AC99:AC129)</f>
        <v>0</v>
      </c>
      <c r="AD379" s="304">
        <f>SUM(AD99:AD129)</f>
        <v>0</v>
      </c>
      <c r="AE379" s="284"/>
      <c r="AF379" s="304">
        <f>SUM(AF99:AF129)</f>
        <v>3.6666666666666665</v>
      </c>
      <c r="AG379" s="524">
        <f>COUNTA(AG99:AG129)</f>
        <v>1</v>
      </c>
      <c r="AH379" s="93">
        <f>SUM(AH99:AH129)</f>
        <v>0.20833333333333334</v>
      </c>
      <c r="AI379" s="523">
        <f>COUNTA(AI99:AI129)</f>
        <v>0</v>
      </c>
      <c r="AJ379" s="525">
        <f>SUM(AJ99:AJ129)</f>
        <v>0</v>
      </c>
      <c r="AK379" s="93">
        <f>SUM(AK99:AK129)</f>
        <v>0</v>
      </c>
      <c r="AL379" s="694">
        <f>COUNTA(AL99:AL129)</f>
        <v>0</v>
      </c>
      <c r="AM379" s="93">
        <f>SUM(AM99:AM129)</f>
        <v>0</v>
      </c>
      <c r="AN379" s="523">
        <f>COUNTA(AN99:AN129)</f>
        <v>0</v>
      </c>
      <c r="AO379" s="525">
        <f>SUM(AO99:AO129)</f>
        <v>0</v>
      </c>
      <c r="AP379" s="522">
        <f>SUM(AP99:AP129)</f>
        <v>0</v>
      </c>
      <c r="AQ379" s="528">
        <f>COUNTA(AQ99:AQ129)</f>
        <v>0</v>
      </c>
      <c r="AR379" s="93">
        <f>SUM(AR99:AR129)</f>
        <v>0</v>
      </c>
      <c r="AS379" s="523">
        <f>COUNTA(AS99:AS129)</f>
        <v>1</v>
      </c>
      <c r="AT379" s="525">
        <f>SUM(AT99:AT129)</f>
        <v>0.10416666666666667</v>
      </c>
      <c r="AU379" s="93">
        <f>SUM(AU99:AU129)</f>
        <v>0.10416666666666667</v>
      </c>
      <c r="AV379" s="523">
        <f>COUNTA(AV99:AV129)</f>
        <v>2</v>
      </c>
      <c r="AW379" s="93">
        <f>SUM(AW99:AW129)</f>
        <v>0.41666666666666669</v>
      </c>
      <c r="AX379" s="523">
        <f>COUNTA(AX99:AX129)</f>
        <v>0</v>
      </c>
      <c r="AY379" s="525">
        <f>SUM(AY99:AY129)</f>
        <v>0</v>
      </c>
      <c r="AZ379" s="304">
        <f>SUM(AZ99:AZ129)</f>
        <v>0</v>
      </c>
      <c r="BA379" s="524">
        <f>COUNTA(BA99:BA129)</f>
        <v>15</v>
      </c>
      <c r="BB379" s="525">
        <f>SUM(BB99:BB129)</f>
        <v>0.625</v>
      </c>
      <c r="BC379" s="93">
        <f>SUM(BC99:BC129)</f>
        <v>8.3333333333333329E-2</v>
      </c>
      <c r="BD379" s="523">
        <f>COUNTA(BD99:BD129)</f>
        <v>3</v>
      </c>
      <c r="BE379" s="525">
        <f>SUM(BE99:BE129)</f>
        <v>0.1875</v>
      </c>
      <c r="BF379" s="529">
        <f>SUM(BF99:BF129)</f>
        <v>4.1666666666666664E-2</v>
      </c>
      <c r="BI379" s="92"/>
      <c r="BJ379" s="92"/>
    </row>
    <row r="380" spans="1:62" ht="46.5" customHeight="1">
      <c r="A380" s="243">
        <v>8</v>
      </c>
      <c r="B380" s="244" t="s">
        <v>313</v>
      </c>
      <c r="C380" s="393">
        <f>COUNTA(C130:C160)</f>
        <v>31</v>
      </c>
      <c r="D380" s="520">
        <f>COUNT(D130:D160)</f>
        <v>10</v>
      </c>
      <c r="E380" s="521">
        <f>COUNTA(E130:E160)</f>
        <v>1</v>
      </c>
      <c r="F380" s="522">
        <f>SUM(F130:F160)</f>
        <v>0</v>
      </c>
      <c r="G380" s="523">
        <f>COUNTA(G130:G160)</f>
        <v>0</v>
      </c>
      <c r="H380" s="522">
        <f>SUM(H130:H160)</f>
        <v>0</v>
      </c>
      <c r="I380" s="521">
        <f>COUNTA(I130:I160)</f>
        <v>20</v>
      </c>
      <c r="J380" s="304">
        <f>SUM(J130:J160)</f>
        <v>0</v>
      </c>
      <c r="K380" s="524">
        <f>COUNTA(K130:K160)</f>
        <v>0</v>
      </c>
      <c r="L380" s="525">
        <f>SUM(L130:L160)</f>
        <v>0</v>
      </c>
      <c r="M380" s="93">
        <f>SUM(M130:M160)</f>
        <v>0</v>
      </c>
      <c r="N380" s="523">
        <f>COUNTA(N130:N160)</f>
        <v>1</v>
      </c>
      <c r="O380" s="525">
        <f>SUM(O130:O160)</f>
        <v>8.3333333333333329E-2</v>
      </c>
      <c r="P380" s="522">
        <f>SUM(P130:P160)</f>
        <v>0</v>
      </c>
      <c r="Q380" s="526">
        <f>COUNTA(Q130:Q160)</f>
        <v>0</v>
      </c>
      <c r="R380" s="525">
        <f>SUM(R130:R160)</f>
        <v>0</v>
      </c>
      <c r="S380" s="393">
        <f>COUNTA(S130:S160)</f>
        <v>0</v>
      </c>
      <c r="T380" s="525">
        <f>SUM(T130:T160)</f>
        <v>0</v>
      </c>
      <c r="U380" s="393">
        <f>COUNTA(U130:U160)</f>
        <v>0</v>
      </c>
      <c r="V380" s="525">
        <f>SUM(V130:V160)</f>
        <v>0</v>
      </c>
      <c r="W380" s="520">
        <f>COUNTA(W130:W160)</f>
        <v>0</v>
      </c>
      <c r="X380" s="527">
        <f>SUM(X130:X160)</f>
        <v>0</v>
      </c>
      <c r="Y380" s="524">
        <f>COUNTA(Y130:Y160)</f>
        <v>0</v>
      </c>
      <c r="Z380" s="522">
        <f>SUM(Z130:Z160)</f>
        <v>0</v>
      </c>
      <c r="AA380" s="93">
        <f>SUM(AA130:AA160)</f>
        <v>0</v>
      </c>
      <c r="AB380" s="523">
        <f>COUNTA(AB130:AB160)</f>
        <v>1</v>
      </c>
      <c r="AC380" s="522">
        <f>SUM(AC130:AC160)</f>
        <v>0</v>
      </c>
      <c r="AD380" s="304">
        <f>SUM(AD130:AD160)</f>
        <v>0</v>
      </c>
      <c r="AE380" s="284"/>
      <c r="AF380" s="304">
        <f>SUM(AF130:AF160)</f>
        <v>2.6666666666666665</v>
      </c>
      <c r="AG380" s="524">
        <f>COUNTA(AG130:AG160)</f>
        <v>1</v>
      </c>
      <c r="AH380" s="93">
        <f>SUM(AH130:AH160)</f>
        <v>0.20833333333333334</v>
      </c>
      <c r="AI380" s="523">
        <f>COUNTA(AI130:AI160)</f>
        <v>1</v>
      </c>
      <c r="AJ380" s="525">
        <f>SUM(AJ130:AJ160)</f>
        <v>0.10416666666666667</v>
      </c>
      <c r="AK380" s="93">
        <f>SUM(AK130:AK160)</f>
        <v>0.10416666666666667</v>
      </c>
      <c r="AL380" s="694">
        <f>COUNTA(AL130:AL160)</f>
        <v>1</v>
      </c>
      <c r="AM380" s="93">
        <f>SUM(AM130:AM160)</f>
        <v>0.20833333333333334</v>
      </c>
      <c r="AN380" s="523">
        <f>COUNTA(AN130:AN160)</f>
        <v>1</v>
      </c>
      <c r="AO380" s="525">
        <f>SUM(AO130:AO160)</f>
        <v>0.10416666666666667</v>
      </c>
      <c r="AP380" s="522">
        <f>SUM(AP130:AP160)</f>
        <v>0.10416666666666667</v>
      </c>
      <c r="AQ380" s="528">
        <f>COUNTA(AQ130:AQ160)</f>
        <v>0</v>
      </c>
      <c r="AR380" s="93">
        <f>SUM(AR130:AR160)</f>
        <v>0</v>
      </c>
      <c r="AS380" s="523">
        <f>COUNTA(AS130:AS160)</f>
        <v>0</v>
      </c>
      <c r="AT380" s="525">
        <f>SUM(AT130:AT160)</f>
        <v>0</v>
      </c>
      <c r="AU380" s="93">
        <f>SUM(AU130:AU160)</f>
        <v>0</v>
      </c>
      <c r="AV380" s="523">
        <f>COUNTA(AV130:AV160)</f>
        <v>0</v>
      </c>
      <c r="AW380" s="93">
        <f>SUM(AW130:AW160)</f>
        <v>0</v>
      </c>
      <c r="AX380" s="523">
        <f>COUNTA(AX130:AX160)</f>
        <v>0</v>
      </c>
      <c r="AY380" s="525">
        <f>SUM(AY130:AY160)</f>
        <v>0</v>
      </c>
      <c r="AZ380" s="304">
        <f>SUM(AZ130:AZ160)</f>
        <v>0</v>
      </c>
      <c r="BA380" s="524">
        <f>COUNTA(BA130:BA160)</f>
        <v>0</v>
      </c>
      <c r="BB380" s="525">
        <f>SUM(BB130:BB160)</f>
        <v>0</v>
      </c>
      <c r="BC380" s="93">
        <f>SUM(BC130:BC160)</f>
        <v>0</v>
      </c>
      <c r="BD380" s="523">
        <f>COUNTA(BD130:BD160)</f>
        <v>1</v>
      </c>
      <c r="BE380" s="525">
        <f>SUM(BE130:BE160)</f>
        <v>8.3333333333333329E-2</v>
      </c>
      <c r="BF380" s="529">
        <f>SUM(BF130:BF160)</f>
        <v>0</v>
      </c>
      <c r="BI380" s="404"/>
      <c r="BJ380" s="404"/>
    </row>
    <row r="381" spans="1:62" ht="46.5" customHeight="1">
      <c r="A381" s="243">
        <v>9</v>
      </c>
      <c r="B381" s="244" t="s">
        <v>313</v>
      </c>
      <c r="C381" s="393">
        <f>COUNTA(C161:C190)</f>
        <v>30</v>
      </c>
      <c r="D381" s="520">
        <f>COUNT(D161:D190)</f>
        <v>11</v>
      </c>
      <c r="E381" s="521">
        <f>COUNTA(E161:E190)</f>
        <v>1</v>
      </c>
      <c r="F381" s="522">
        <f>SUM(F161:F190)</f>
        <v>4.1666666666666664E-2</v>
      </c>
      <c r="G381" s="523">
        <f>COUNTA(G161:G190)</f>
        <v>0</v>
      </c>
      <c r="H381" s="522">
        <f>SUM(H161:H190)</f>
        <v>0</v>
      </c>
      <c r="I381" s="521">
        <f>COUNTA(I161:I190)</f>
        <v>0</v>
      </c>
      <c r="J381" s="304">
        <f>SUM(J161:J190)</f>
        <v>0</v>
      </c>
      <c r="K381" s="524">
        <f>COUNTA(K161:K190)</f>
        <v>17</v>
      </c>
      <c r="L381" s="525">
        <f>SUM(L161:L190)</f>
        <v>0.45833333333333337</v>
      </c>
      <c r="M381" s="93">
        <f>SUM(M161:M190)</f>
        <v>0</v>
      </c>
      <c r="N381" s="523">
        <f>COUNTA(N161:N190)</f>
        <v>2</v>
      </c>
      <c r="O381" s="525">
        <f>SUM(O161:O190)</f>
        <v>0.10416666666666666</v>
      </c>
      <c r="P381" s="522">
        <f>SUM(P161:P190)</f>
        <v>0</v>
      </c>
      <c r="Q381" s="526">
        <f>COUNTA(Q161:Q190)</f>
        <v>0</v>
      </c>
      <c r="R381" s="525">
        <f>SUM(R161:R190)</f>
        <v>0</v>
      </c>
      <c r="S381" s="393">
        <f>COUNTA(S161:S190)</f>
        <v>0</v>
      </c>
      <c r="T381" s="525">
        <f>SUM(T161:T190)</f>
        <v>0</v>
      </c>
      <c r="U381" s="393">
        <f>COUNTA(U161:U190)</f>
        <v>0</v>
      </c>
      <c r="V381" s="525">
        <f>SUM(V161:V190)</f>
        <v>0</v>
      </c>
      <c r="W381" s="520">
        <f>COUNTA(W161:W190)</f>
        <v>0</v>
      </c>
      <c r="X381" s="527">
        <f>SUM(X161:X190)</f>
        <v>0</v>
      </c>
      <c r="Y381" s="524">
        <f>COUNTA(Y161:Y190)</f>
        <v>1</v>
      </c>
      <c r="Z381" s="522">
        <f>SUM(Z161:Z190)</f>
        <v>0</v>
      </c>
      <c r="AA381" s="93">
        <f>SUM(AA161:AA190)</f>
        <v>0</v>
      </c>
      <c r="AB381" s="523">
        <f>COUNTA(AB161:AB190)</f>
        <v>1</v>
      </c>
      <c r="AC381" s="522">
        <f>SUM(AC161:AC190)</f>
        <v>4.1666666666666664E-2</v>
      </c>
      <c r="AD381" s="304">
        <f>SUM(AD161:AD190)</f>
        <v>0</v>
      </c>
      <c r="AE381" s="284"/>
      <c r="AF381" s="304">
        <f>SUM(AF161:AF190)</f>
        <v>0.66666666666666663</v>
      </c>
      <c r="AG381" s="524">
        <f>COUNTA(AG161:AG190)</f>
        <v>0</v>
      </c>
      <c r="AH381" s="93">
        <f>SUM(AH161:AH190)</f>
        <v>0</v>
      </c>
      <c r="AI381" s="523">
        <f>COUNTA(AI161:AI190)</f>
        <v>0</v>
      </c>
      <c r="AJ381" s="525">
        <f>SUM(AJ161:AJ190)</f>
        <v>0</v>
      </c>
      <c r="AK381" s="93">
        <f>SUM(AK161:AK190)</f>
        <v>0</v>
      </c>
      <c r="AL381" s="694">
        <f>COUNTA(AL161:AL190)</f>
        <v>0</v>
      </c>
      <c r="AM381" s="93">
        <f>SUM(AM161:AM190)</f>
        <v>0</v>
      </c>
      <c r="AN381" s="523">
        <f>COUNTA(AN161:AN190)</f>
        <v>1</v>
      </c>
      <c r="AO381" s="525">
        <f>SUM(AO161:AO190)</f>
        <v>0.10416666666666667</v>
      </c>
      <c r="AP381" s="522">
        <f>SUM(AP161:AP190)</f>
        <v>0.10416666666666667</v>
      </c>
      <c r="AQ381" s="528">
        <f>COUNTA(AQ161:AQ190)</f>
        <v>0</v>
      </c>
      <c r="AR381" s="93">
        <f>SUM(AR161:AR190)</f>
        <v>0</v>
      </c>
      <c r="AS381" s="523">
        <f>COUNTA(AS161:AS190)</f>
        <v>0</v>
      </c>
      <c r="AT381" s="525">
        <f>SUM(AT161:AT190)</f>
        <v>0</v>
      </c>
      <c r="AU381" s="93">
        <f>SUM(AU161:AU190)</f>
        <v>0</v>
      </c>
      <c r="AV381" s="523">
        <f>COUNTA(AV161:AV190)</f>
        <v>0</v>
      </c>
      <c r="AW381" s="93">
        <f>SUM(AW161:AW190)</f>
        <v>0</v>
      </c>
      <c r="AX381" s="523">
        <f>COUNTA(AX161:AX190)</f>
        <v>0</v>
      </c>
      <c r="AY381" s="525">
        <f>SUM(AY161:AY190)</f>
        <v>0</v>
      </c>
      <c r="AZ381" s="304">
        <f>SUM(AZ161:AZ190)</f>
        <v>0</v>
      </c>
      <c r="BA381" s="524">
        <f>COUNTA(BA161:BA190)</f>
        <v>17</v>
      </c>
      <c r="BB381" s="525">
        <f>SUM(BB161:BB190)</f>
        <v>0.45833333333333337</v>
      </c>
      <c r="BC381" s="93">
        <f>SUM(BC161:BC190)</f>
        <v>0</v>
      </c>
      <c r="BD381" s="523">
        <f>COUNTA(BD161:BD190)</f>
        <v>2</v>
      </c>
      <c r="BE381" s="525">
        <f>SUM(BE161:BE190)</f>
        <v>0.10416666666666666</v>
      </c>
      <c r="BF381" s="529">
        <f>SUM(BF161:BF190)</f>
        <v>0</v>
      </c>
    </row>
    <row r="382" spans="1:62" ht="46.5" customHeight="1">
      <c r="A382" s="243">
        <v>10</v>
      </c>
      <c r="B382" s="244" t="s">
        <v>313</v>
      </c>
      <c r="C382" s="393">
        <f>COUNTA(C191:C221)</f>
        <v>31</v>
      </c>
      <c r="D382" s="520">
        <f>COUNT(D191:D221)</f>
        <v>10</v>
      </c>
      <c r="E382" s="521">
        <f>COUNTA(E191:E221)</f>
        <v>0</v>
      </c>
      <c r="F382" s="522">
        <f>SUM(F191:F221)</f>
        <v>0</v>
      </c>
      <c r="G382" s="523">
        <f>COUNTA(G191:G221)</f>
        <v>0</v>
      </c>
      <c r="H382" s="522">
        <f>SUM(H191:H221)</f>
        <v>0</v>
      </c>
      <c r="I382" s="521">
        <f>COUNTA(I191:I221)</f>
        <v>17</v>
      </c>
      <c r="J382" s="304">
        <f>SUM(J191:J221)</f>
        <v>0</v>
      </c>
      <c r="K382" s="524">
        <f>COUNTA(K191:K221)</f>
        <v>0</v>
      </c>
      <c r="L382" s="525">
        <f>SUM(L191:L221)</f>
        <v>0</v>
      </c>
      <c r="M382" s="93">
        <f>SUM(M191:M221)</f>
        <v>0</v>
      </c>
      <c r="N382" s="523">
        <f>COUNTA(N191:N221)</f>
        <v>0</v>
      </c>
      <c r="O382" s="525">
        <f>SUM(O191:O221)</f>
        <v>0</v>
      </c>
      <c r="P382" s="522">
        <f>SUM(P191:P221)</f>
        <v>0</v>
      </c>
      <c r="Q382" s="526">
        <f>COUNTA(Q191:Q221)</f>
        <v>1</v>
      </c>
      <c r="R382" s="525">
        <f>SUM(R191:R221)</f>
        <v>4.1666666666666664E-2</v>
      </c>
      <c r="S382" s="393">
        <f>COUNTA(S191:S221)</f>
        <v>1</v>
      </c>
      <c r="T382" s="525">
        <f>SUM(T191:T221)</f>
        <v>4.1666666666666664E-2</v>
      </c>
      <c r="U382" s="393">
        <f>COUNTA(U191:U221)</f>
        <v>0</v>
      </c>
      <c r="V382" s="525">
        <f>SUM(V191:V221)</f>
        <v>0</v>
      </c>
      <c r="W382" s="520">
        <f>COUNTA(W191:W221)</f>
        <v>1</v>
      </c>
      <c r="X382" s="527">
        <f>SUM(X191:X221)</f>
        <v>0</v>
      </c>
      <c r="Y382" s="524">
        <f>COUNTA(Y191:Y221)</f>
        <v>0</v>
      </c>
      <c r="Z382" s="522">
        <f>SUM(Z191:Z221)</f>
        <v>0</v>
      </c>
      <c r="AA382" s="93">
        <f>SUM(AA191:AA221)</f>
        <v>0</v>
      </c>
      <c r="AB382" s="523">
        <f>COUNTA(AB191:AB221)</f>
        <v>1</v>
      </c>
      <c r="AC382" s="522">
        <f>SUM(AC191:AC221)</f>
        <v>0</v>
      </c>
      <c r="AD382" s="304">
        <f>SUM(AD191:AD221)</f>
        <v>0</v>
      </c>
      <c r="AE382" s="284"/>
      <c r="AF382" s="304">
        <f>SUM(AF191:AF221)</f>
        <v>1.6666666666666665</v>
      </c>
      <c r="AG382" s="524">
        <f>COUNTA(AG191:AG221)</f>
        <v>1</v>
      </c>
      <c r="AH382" s="93">
        <f>SUM(AH191:AH221)</f>
        <v>0.20833333333333334</v>
      </c>
      <c r="AI382" s="523">
        <f>COUNTA(AI191:AI221)</f>
        <v>0</v>
      </c>
      <c r="AJ382" s="525">
        <f>SUM(AJ191:AJ221)</f>
        <v>0</v>
      </c>
      <c r="AK382" s="93">
        <f>SUM(AK191:AK221)</f>
        <v>0</v>
      </c>
      <c r="AL382" s="694">
        <f>COUNTA(AL191:AL221)</f>
        <v>0</v>
      </c>
      <c r="AM382" s="93">
        <f>SUM(AM191:AM221)</f>
        <v>0</v>
      </c>
      <c r="AN382" s="523">
        <f>COUNTA(AN191:AN221)</f>
        <v>0</v>
      </c>
      <c r="AO382" s="525">
        <f>SUM(AO191:AO221)</f>
        <v>0</v>
      </c>
      <c r="AP382" s="522">
        <f>SUM(AP191:AP221)</f>
        <v>0</v>
      </c>
      <c r="AQ382" s="528">
        <f>COUNTA(AQ191:AQ221)</f>
        <v>1</v>
      </c>
      <c r="AR382" s="93">
        <f>SUM(AR191:AR221)</f>
        <v>0.20833333333333334</v>
      </c>
      <c r="AS382" s="523">
        <f>COUNTA(AS191:AS221)</f>
        <v>0</v>
      </c>
      <c r="AT382" s="525">
        <f>SUM(AT191:AT221)</f>
        <v>0</v>
      </c>
      <c r="AU382" s="93">
        <f>SUM(AU191:AU221)</f>
        <v>0</v>
      </c>
      <c r="AV382" s="523">
        <f>COUNTA(AV191:AV221)</f>
        <v>0</v>
      </c>
      <c r="AW382" s="93">
        <f>SUM(AW191:AW221)</f>
        <v>0</v>
      </c>
      <c r="AX382" s="523">
        <f>COUNTA(AX191:AX221)</f>
        <v>0</v>
      </c>
      <c r="AY382" s="525">
        <f>SUM(AY191:AY221)</f>
        <v>0</v>
      </c>
      <c r="AZ382" s="304">
        <f>SUM(AZ191:AZ221)</f>
        <v>0</v>
      </c>
      <c r="BA382" s="524">
        <f>COUNTA(BA191:BA221)</f>
        <v>0</v>
      </c>
      <c r="BB382" s="525">
        <f>SUM(BB191:BB221)</f>
        <v>0</v>
      </c>
      <c r="BC382" s="93">
        <f>SUM(BC191:BC221)</f>
        <v>0</v>
      </c>
      <c r="BD382" s="523">
        <f>COUNTA(BD191:BD221)</f>
        <v>0</v>
      </c>
      <c r="BE382" s="525">
        <f>SUM(BE191:BE221)</f>
        <v>0</v>
      </c>
      <c r="BF382" s="529">
        <f>SUM(BF191:BF221)</f>
        <v>0</v>
      </c>
    </row>
    <row r="383" spans="1:62" ht="46.5" customHeight="1">
      <c r="A383" s="243">
        <v>11</v>
      </c>
      <c r="B383" s="244" t="s">
        <v>313</v>
      </c>
      <c r="C383" s="393">
        <f>COUNTA(C222:C251)</f>
        <v>30</v>
      </c>
      <c r="D383" s="520">
        <f>COUNT(D222:D251)</f>
        <v>10</v>
      </c>
      <c r="E383" s="521">
        <f>COUNTA(E222:E251)</f>
        <v>0</v>
      </c>
      <c r="F383" s="522">
        <f>SUM(F222:F251)</f>
        <v>0</v>
      </c>
      <c r="G383" s="523">
        <f>COUNTA(G222:G251)</f>
        <v>0</v>
      </c>
      <c r="H383" s="522">
        <f>SUM(H222:H251)</f>
        <v>0</v>
      </c>
      <c r="I383" s="521">
        <f>COUNTA(I222:I251)</f>
        <v>0</v>
      </c>
      <c r="J383" s="304">
        <f>SUM(J222:J251)</f>
        <v>0</v>
      </c>
      <c r="K383" s="524">
        <f>COUNTA(K222:K251)</f>
        <v>0</v>
      </c>
      <c r="L383" s="525">
        <f>SUM(L222:L251)</f>
        <v>0</v>
      </c>
      <c r="M383" s="93">
        <f>SUM(M222:M251)</f>
        <v>0</v>
      </c>
      <c r="N383" s="523">
        <f>COUNTA(N222:N251)</f>
        <v>0</v>
      </c>
      <c r="O383" s="525">
        <f>SUM(O222:O251)</f>
        <v>0</v>
      </c>
      <c r="P383" s="522">
        <f>SUM(P222:P251)</f>
        <v>0</v>
      </c>
      <c r="Q383" s="526">
        <f>COUNTA(Q222:Q251)</f>
        <v>0</v>
      </c>
      <c r="R383" s="525">
        <f>SUM(R222:R251)</f>
        <v>0</v>
      </c>
      <c r="S383" s="393">
        <f>COUNTA(S222:S251)</f>
        <v>18</v>
      </c>
      <c r="T383" s="525">
        <f>SUM(T222:T251)</f>
        <v>0</v>
      </c>
      <c r="U383" s="393">
        <f>COUNTA(U222:U251)</f>
        <v>2</v>
      </c>
      <c r="V383" s="525">
        <f>SUM(V222:V251)</f>
        <v>4.1666666666666664E-2</v>
      </c>
      <c r="W383" s="520">
        <f>COUNTA(W222:W251)</f>
        <v>0</v>
      </c>
      <c r="X383" s="527">
        <f>SUM(X222:X251)</f>
        <v>0</v>
      </c>
      <c r="Y383" s="524">
        <f>COUNTA(Y222:Y251)</f>
        <v>0</v>
      </c>
      <c r="Z383" s="522">
        <f>SUM(Z222:Z251)</f>
        <v>0</v>
      </c>
      <c r="AA383" s="93">
        <f>SUM(AA222:AA251)</f>
        <v>0</v>
      </c>
      <c r="AB383" s="523">
        <f>COUNTA(AB222:AB251)</f>
        <v>0</v>
      </c>
      <c r="AC383" s="522">
        <f>SUM(AC222:AC251)</f>
        <v>0</v>
      </c>
      <c r="AD383" s="304">
        <f>SUM(AD222:AD251)</f>
        <v>0</v>
      </c>
      <c r="AE383" s="284"/>
      <c r="AF383" s="304">
        <f>SUM(AF222:AF251)</f>
        <v>0</v>
      </c>
      <c r="AG383" s="524">
        <f>COUNTA(AG222:AG251)</f>
        <v>0</v>
      </c>
      <c r="AH383" s="93">
        <f>SUM(AH222:AH251)</f>
        <v>0</v>
      </c>
      <c r="AI383" s="523">
        <f>COUNTA(AI222:AI251)</f>
        <v>0</v>
      </c>
      <c r="AJ383" s="525">
        <f>SUM(AJ222:AJ251)</f>
        <v>0</v>
      </c>
      <c r="AK383" s="93">
        <f>SUM(AK222:AK251)</f>
        <v>0</v>
      </c>
      <c r="AL383" s="694">
        <f>COUNTA(AL222:AL251)</f>
        <v>0</v>
      </c>
      <c r="AM383" s="93">
        <f>SUM(AM222:AM251)</f>
        <v>0</v>
      </c>
      <c r="AN383" s="523">
        <f>COUNTA(AN222:AN251)</f>
        <v>0</v>
      </c>
      <c r="AO383" s="525">
        <f>SUM(AO222:AO251)</f>
        <v>0</v>
      </c>
      <c r="AP383" s="522">
        <f>SUM(AP222:AP251)</f>
        <v>0</v>
      </c>
      <c r="AQ383" s="528">
        <f>COUNTA(AQ222:AQ251)</f>
        <v>0</v>
      </c>
      <c r="AR383" s="93">
        <f>SUM(AR222:AR251)</f>
        <v>0</v>
      </c>
      <c r="AS383" s="523">
        <f>COUNTA(AS222:AS251)</f>
        <v>0</v>
      </c>
      <c r="AT383" s="525">
        <f>SUM(AT222:AT251)</f>
        <v>0</v>
      </c>
      <c r="AU383" s="93">
        <f>SUM(AU222:AU251)</f>
        <v>0</v>
      </c>
      <c r="AV383" s="523">
        <f>COUNTA(AV222:AV251)</f>
        <v>0</v>
      </c>
      <c r="AW383" s="93">
        <f>SUM(AW222:AW251)</f>
        <v>0</v>
      </c>
      <c r="AX383" s="523">
        <f>COUNTA(AX222:AX251)</f>
        <v>0</v>
      </c>
      <c r="AY383" s="525">
        <f>SUM(AY222:AY251)</f>
        <v>0</v>
      </c>
      <c r="AZ383" s="304">
        <f>SUM(AZ222:AZ251)</f>
        <v>0</v>
      </c>
      <c r="BA383" s="524">
        <f>COUNTA(BA222:BA251)</f>
        <v>0</v>
      </c>
      <c r="BB383" s="525">
        <f>SUM(BB222:BB251)</f>
        <v>0</v>
      </c>
      <c r="BC383" s="93">
        <f>SUM(BC222:BC251)</f>
        <v>0</v>
      </c>
      <c r="BD383" s="523">
        <f>COUNTA(BD222:BD251)</f>
        <v>0</v>
      </c>
      <c r="BE383" s="525">
        <f>SUM(BE222:BE251)</f>
        <v>0</v>
      </c>
      <c r="BF383" s="529">
        <f>SUM(BF222:BF251)</f>
        <v>0</v>
      </c>
    </row>
    <row r="384" spans="1:62" ht="46.5" customHeight="1">
      <c r="A384" s="243">
        <v>12</v>
      </c>
      <c r="B384" s="244" t="s">
        <v>313</v>
      </c>
      <c r="C384" s="393">
        <f>COUNTA(C252:C282)</f>
        <v>31</v>
      </c>
      <c r="D384" s="520">
        <f>COUNT(D252:D282)</f>
        <v>11</v>
      </c>
      <c r="E384" s="521">
        <f>COUNTA(E252:E282)</f>
        <v>1</v>
      </c>
      <c r="F384" s="522">
        <f>SUM(F252:F282)</f>
        <v>0</v>
      </c>
      <c r="G384" s="523">
        <f>COUNTA(G252:G282)</f>
        <v>0</v>
      </c>
      <c r="H384" s="522">
        <f>SUM(H252:H282)</f>
        <v>0</v>
      </c>
      <c r="I384" s="521">
        <f>COUNTA(I252:I282)</f>
        <v>14</v>
      </c>
      <c r="J384" s="304">
        <f>SUM(J252:J282)</f>
        <v>0</v>
      </c>
      <c r="K384" s="524">
        <f>COUNTA(K252:K282)</f>
        <v>0</v>
      </c>
      <c r="L384" s="525">
        <f>SUM(L252:L282)</f>
        <v>0</v>
      </c>
      <c r="M384" s="93">
        <f>SUM(M252:M282)</f>
        <v>0</v>
      </c>
      <c r="N384" s="523">
        <f>COUNTA(N252:N282)</f>
        <v>0</v>
      </c>
      <c r="O384" s="525">
        <f>SUM(O252:O282)</f>
        <v>0</v>
      </c>
      <c r="P384" s="522">
        <f>SUM(P252:P282)</f>
        <v>0</v>
      </c>
      <c r="Q384" s="526">
        <f>COUNTA(Q252:Q282)</f>
        <v>1</v>
      </c>
      <c r="R384" s="525">
        <f>SUM(R252:R282)</f>
        <v>0</v>
      </c>
      <c r="S384" s="393">
        <f>COUNTA(S252:S282)</f>
        <v>0</v>
      </c>
      <c r="T384" s="525">
        <f>SUM(T252:T282)</f>
        <v>0</v>
      </c>
      <c r="U384" s="393">
        <f>COUNTA(U252:U282)</f>
        <v>3</v>
      </c>
      <c r="V384" s="525">
        <f>SUM(V252:V282)</f>
        <v>0</v>
      </c>
      <c r="W384" s="520">
        <f>COUNTA(W252:W282)</f>
        <v>1</v>
      </c>
      <c r="X384" s="527">
        <f>SUM(X252:X282)</f>
        <v>4.1666666666666664E-2</v>
      </c>
      <c r="Y384" s="524">
        <f>COUNTA(Y252:Y282)</f>
        <v>0</v>
      </c>
      <c r="Z384" s="522">
        <f>SUM(Z252:Z282)</f>
        <v>0</v>
      </c>
      <c r="AA384" s="93">
        <f>SUM(AA252:AA282)</f>
        <v>0</v>
      </c>
      <c r="AB384" s="523">
        <f>COUNTA(AB252:AB282)</f>
        <v>0</v>
      </c>
      <c r="AC384" s="522">
        <f>SUM(AC252:AC282)</f>
        <v>0</v>
      </c>
      <c r="AD384" s="304">
        <f>SUM(AD252:AD282)</f>
        <v>0</v>
      </c>
      <c r="AE384" s="284"/>
      <c r="AF384" s="304">
        <f>SUM(AF252:AF282)</f>
        <v>0</v>
      </c>
      <c r="AG384" s="524">
        <f>COUNTA(AG252:AG282)</f>
        <v>0</v>
      </c>
      <c r="AH384" s="93">
        <f>SUM(AH252:AH282)</f>
        <v>0</v>
      </c>
      <c r="AI384" s="523">
        <f>COUNTA(AI252:AI282)</f>
        <v>0</v>
      </c>
      <c r="AJ384" s="525">
        <f>SUM(AJ252:AJ282)</f>
        <v>0</v>
      </c>
      <c r="AK384" s="93">
        <f>SUM(AK252:AK282)</f>
        <v>0</v>
      </c>
      <c r="AL384" s="694">
        <f>COUNTA(AL252:AL282)</f>
        <v>0</v>
      </c>
      <c r="AM384" s="93">
        <f>SUM(AM252:AM282)</f>
        <v>0</v>
      </c>
      <c r="AN384" s="523">
        <f>COUNTA(AN252:AN282)</f>
        <v>0</v>
      </c>
      <c r="AO384" s="525">
        <f>SUM(AO252:AO282)</f>
        <v>0</v>
      </c>
      <c r="AP384" s="522">
        <f>SUM(AP252:AP282)</f>
        <v>0</v>
      </c>
      <c r="AQ384" s="528">
        <f>COUNTA(AQ252:AQ282)</f>
        <v>0</v>
      </c>
      <c r="AR384" s="93">
        <f>SUM(AR252:AR282)</f>
        <v>0</v>
      </c>
      <c r="AS384" s="523">
        <f>COUNTA(AS252:AS282)</f>
        <v>0</v>
      </c>
      <c r="AT384" s="525">
        <f>SUM(AT252:AT282)</f>
        <v>0</v>
      </c>
      <c r="AU384" s="93">
        <f>SUM(AU252:AU282)</f>
        <v>0</v>
      </c>
      <c r="AV384" s="523">
        <f>COUNTA(AV252:AV282)</f>
        <v>0</v>
      </c>
      <c r="AW384" s="93">
        <f>SUM(AW252:AW282)</f>
        <v>0</v>
      </c>
      <c r="AX384" s="523">
        <f>COUNTA(AX252:AX282)</f>
        <v>0</v>
      </c>
      <c r="AY384" s="525">
        <f>SUM(AY252:AY282)</f>
        <v>0</v>
      </c>
      <c r="AZ384" s="304">
        <f>SUM(AZ252:AZ282)</f>
        <v>0</v>
      </c>
      <c r="BA384" s="524">
        <f>COUNTA(BA252:BA282)</f>
        <v>0</v>
      </c>
      <c r="BB384" s="525">
        <f>SUM(BB252:BB282)</f>
        <v>0</v>
      </c>
      <c r="BC384" s="93">
        <f>SUM(BC252:BC282)</f>
        <v>0</v>
      </c>
      <c r="BD384" s="523">
        <f>COUNTA(BD252:BD282)</f>
        <v>0</v>
      </c>
      <c r="BE384" s="525">
        <f>SUM(BE252:BE282)</f>
        <v>0</v>
      </c>
      <c r="BF384" s="529">
        <f>SUM(BF252:BF282)</f>
        <v>0</v>
      </c>
    </row>
    <row r="385" spans="1:62" ht="46.5" customHeight="1">
      <c r="A385" s="243">
        <v>1</v>
      </c>
      <c r="B385" s="244" t="s">
        <v>313</v>
      </c>
      <c r="C385" s="393">
        <f>COUNTA(C283:C313)</f>
        <v>31</v>
      </c>
      <c r="D385" s="520">
        <f>COUNT(D283:D313)</f>
        <v>12</v>
      </c>
      <c r="E385" s="521">
        <f>COUNTA(E283:E313)</f>
        <v>1</v>
      </c>
      <c r="F385" s="522">
        <f>SUM(F283:F313)</f>
        <v>0</v>
      </c>
      <c r="G385" s="523">
        <f>COUNTA(G283:G313)</f>
        <v>0</v>
      </c>
      <c r="H385" s="522">
        <f>SUM(H283:H313)</f>
        <v>0</v>
      </c>
      <c r="I385" s="521">
        <f>COUNTA(I283:I313)</f>
        <v>15</v>
      </c>
      <c r="J385" s="304">
        <f>SUM(J283:J313)</f>
        <v>0</v>
      </c>
      <c r="K385" s="524">
        <f>COUNTA(K283:K313)</f>
        <v>1</v>
      </c>
      <c r="L385" s="525">
        <f>SUM(L283:L313)</f>
        <v>0</v>
      </c>
      <c r="M385" s="93">
        <f>SUM(M283:M313)</f>
        <v>0</v>
      </c>
      <c r="N385" s="523">
        <f>COUNTA(N283:N313)</f>
        <v>0</v>
      </c>
      <c r="O385" s="525">
        <f>SUM(O283:O313)</f>
        <v>0</v>
      </c>
      <c r="P385" s="522">
        <f>SUM(P283:P313)</f>
        <v>0</v>
      </c>
      <c r="Q385" s="526">
        <f>COUNTA(Q283:Q313)</f>
        <v>0</v>
      </c>
      <c r="R385" s="525">
        <f>SUM(R283:R313)</f>
        <v>0</v>
      </c>
      <c r="S385" s="393">
        <f>COUNTA(S283:S313)</f>
        <v>0</v>
      </c>
      <c r="T385" s="525">
        <f>SUM(T283:T313)</f>
        <v>0</v>
      </c>
      <c r="U385" s="393">
        <f>COUNTA(U283:U313)</f>
        <v>0</v>
      </c>
      <c r="V385" s="525">
        <f>SUM(V283:V313)</f>
        <v>0</v>
      </c>
      <c r="W385" s="520">
        <f>COUNTA(W283:W313)</f>
        <v>0</v>
      </c>
      <c r="X385" s="527">
        <f>SUM(X283:X313)</f>
        <v>0</v>
      </c>
      <c r="Y385" s="524">
        <f>COUNTA(Y283:Y313)</f>
        <v>2</v>
      </c>
      <c r="Z385" s="522">
        <f>SUM(Z283:Z313)</f>
        <v>0</v>
      </c>
      <c r="AA385" s="93">
        <f>SUM(AA283:AA313)</f>
        <v>0</v>
      </c>
      <c r="AB385" s="523">
        <f>COUNTA(AB283:AB313)</f>
        <v>0</v>
      </c>
      <c r="AC385" s="522">
        <f>SUM(AC283:AC313)</f>
        <v>0</v>
      </c>
      <c r="AD385" s="304">
        <f>SUM(AD283:AD313)</f>
        <v>0</v>
      </c>
      <c r="AE385" s="284"/>
      <c r="AF385" s="304">
        <f>SUM(AF283:AF313)</f>
        <v>0</v>
      </c>
      <c r="AG385" s="524">
        <f>COUNTA(AG283:AG313)</f>
        <v>0</v>
      </c>
      <c r="AH385" s="93">
        <f>SUM(AH283:AH313)</f>
        <v>0</v>
      </c>
      <c r="AI385" s="523">
        <f>COUNTA(AI283:AI313)</f>
        <v>0</v>
      </c>
      <c r="AJ385" s="525">
        <f>SUM(AJ283:AJ313)</f>
        <v>0</v>
      </c>
      <c r="AK385" s="93">
        <f>SUM(AK283:AK313)</f>
        <v>0</v>
      </c>
      <c r="AL385" s="694">
        <f>COUNTA(AL283:AL313)</f>
        <v>0</v>
      </c>
      <c r="AM385" s="93">
        <f>SUM(AM283:AM313)</f>
        <v>0</v>
      </c>
      <c r="AN385" s="523">
        <f>COUNTA(AN283:AN313)</f>
        <v>0</v>
      </c>
      <c r="AO385" s="525">
        <f>SUM(AO283:AO313)</f>
        <v>0</v>
      </c>
      <c r="AP385" s="522">
        <f>SUM(AP283:AP313)</f>
        <v>0</v>
      </c>
      <c r="AQ385" s="528">
        <f>COUNTA(AQ283:AQ313)</f>
        <v>0</v>
      </c>
      <c r="AR385" s="93">
        <f>SUM(AR283:AR313)</f>
        <v>0</v>
      </c>
      <c r="AS385" s="523">
        <f>COUNTA(AS283:AS313)</f>
        <v>0</v>
      </c>
      <c r="AT385" s="525">
        <f>SUM(AT283:AT313)</f>
        <v>0</v>
      </c>
      <c r="AU385" s="93">
        <f>SUM(AU283:AU313)</f>
        <v>0</v>
      </c>
      <c r="AV385" s="523">
        <f>COUNTA(AV283:AV313)</f>
        <v>0</v>
      </c>
      <c r="AW385" s="93">
        <f>SUM(AW283:AW313)</f>
        <v>0</v>
      </c>
      <c r="AX385" s="523">
        <f>COUNTA(AX283:AX313)</f>
        <v>0</v>
      </c>
      <c r="AY385" s="525">
        <f>SUM(AY283:AY313)</f>
        <v>0</v>
      </c>
      <c r="AZ385" s="304">
        <f>SUM(AZ283:AZ313)</f>
        <v>0</v>
      </c>
      <c r="BA385" s="524">
        <f>COUNTA(BA283:BA313)</f>
        <v>1</v>
      </c>
      <c r="BB385" s="525">
        <f>SUM(BB283:BB313)</f>
        <v>0</v>
      </c>
      <c r="BC385" s="93">
        <f>SUM(BC283:BC313)</f>
        <v>0</v>
      </c>
      <c r="BD385" s="523">
        <f>COUNTA(BD283:BD313)</f>
        <v>0</v>
      </c>
      <c r="BE385" s="525">
        <f>SUM(BE283:BE313)</f>
        <v>0</v>
      </c>
      <c r="BF385" s="529">
        <f>SUM(BF283:BF313)</f>
        <v>0</v>
      </c>
    </row>
    <row r="386" spans="1:62" ht="46.5" customHeight="1">
      <c r="A386" s="243">
        <v>2</v>
      </c>
      <c r="B386" s="244" t="s">
        <v>313</v>
      </c>
      <c r="C386" s="393">
        <f>COUNTA(C314:C342)</f>
        <v>29</v>
      </c>
      <c r="D386" s="520">
        <f>COUNT(D314:D342)</f>
        <v>11</v>
      </c>
      <c r="E386" s="521">
        <f>COUNTA(E314:E342)</f>
        <v>1</v>
      </c>
      <c r="F386" s="522">
        <f>SUM(F314:F342)</f>
        <v>0</v>
      </c>
      <c r="G386" s="523">
        <f>COUNTA(G314:G342)</f>
        <v>0</v>
      </c>
      <c r="H386" s="522">
        <f>SUM(H314:H342)</f>
        <v>0</v>
      </c>
      <c r="I386" s="521">
        <f>COUNTA(I314:I342)</f>
        <v>11</v>
      </c>
      <c r="J386" s="304">
        <f>SUM(J314:J343)</f>
        <v>0</v>
      </c>
      <c r="K386" s="524">
        <f>COUNTA(K314:K342)</f>
        <v>2</v>
      </c>
      <c r="L386" s="525">
        <f>SUM(L314:L342)</f>
        <v>0</v>
      </c>
      <c r="M386" s="93">
        <f>SUM(M314:M342)</f>
        <v>0</v>
      </c>
      <c r="N386" s="523">
        <f>COUNTA(N314:N342)</f>
        <v>0</v>
      </c>
      <c r="O386" s="525">
        <f>SUM(O314:O342)</f>
        <v>0</v>
      </c>
      <c r="P386" s="522">
        <f>SUM(P314:P342)</f>
        <v>0</v>
      </c>
      <c r="Q386" s="526">
        <f>COUNTA(Q314:Q342)</f>
        <v>0</v>
      </c>
      <c r="R386" s="525">
        <f>SUM(R314:R342)</f>
        <v>0</v>
      </c>
      <c r="S386" s="393">
        <f>COUNTA(S314:S342)</f>
        <v>0</v>
      </c>
      <c r="T386" s="525">
        <f>SUM(T314:T342)</f>
        <v>0</v>
      </c>
      <c r="U386" s="393">
        <f>COUNTA(U314:U342)</f>
        <v>0</v>
      </c>
      <c r="V386" s="525">
        <f>SUM(V314:V342)</f>
        <v>0</v>
      </c>
      <c r="W386" s="520">
        <f>COUNTA(W314:W342)</f>
        <v>0</v>
      </c>
      <c r="X386" s="527">
        <f>SUM(X314:X342)</f>
        <v>0</v>
      </c>
      <c r="Y386" s="524">
        <f>COUNTA(Y314:Y342)</f>
        <v>3</v>
      </c>
      <c r="Z386" s="522">
        <f>SUM(Z314:Z342)</f>
        <v>0</v>
      </c>
      <c r="AA386" s="93">
        <f>SUM(AA314:AA342)</f>
        <v>0</v>
      </c>
      <c r="AB386" s="523">
        <f>COUNTA(AB314:AB342)</f>
        <v>0</v>
      </c>
      <c r="AC386" s="522">
        <f>SUM(AC314:AC342)</f>
        <v>0</v>
      </c>
      <c r="AD386" s="304">
        <f>SUM(AD314:AD342)</f>
        <v>0</v>
      </c>
      <c r="AE386" s="284"/>
      <c r="AF386" s="304">
        <f>SUM(AF314:AF342)</f>
        <v>4.6666666666666661</v>
      </c>
      <c r="AG386" s="524">
        <f>COUNTA(AG314:AG342)</f>
        <v>0</v>
      </c>
      <c r="AH386" s="93">
        <f>SUM(AH314:AH342)</f>
        <v>0</v>
      </c>
      <c r="AI386" s="523">
        <f>COUNTA(AI314:AI342)</f>
        <v>1</v>
      </c>
      <c r="AJ386" s="525">
        <f>SUM(AJ314:AJ342)</f>
        <v>0.10416666666666667</v>
      </c>
      <c r="AK386" s="93">
        <f>SUM(AK314:AK342)</f>
        <v>0.10416666666666667</v>
      </c>
      <c r="AL386" s="694">
        <f>COUNTA(AL314:AL342)</f>
        <v>0</v>
      </c>
      <c r="AM386" s="93">
        <f>SUM(AM314:AM342)</f>
        <v>0</v>
      </c>
      <c r="AN386" s="523">
        <f>COUNTA(AN314:AN342)</f>
        <v>0</v>
      </c>
      <c r="AO386" s="525">
        <f>SUM(AO314:AO342)</f>
        <v>0</v>
      </c>
      <c r="AP386" s="522">
        <f>SUM(AP314:AP342)</f>
        <v>0</v>
      </c>
      <c r="AQ386" s="528">
        <f>COUNTA(AQ314:AQ342)</f>
        <v>0</v>
      </c>
      <c r="AR386" s="93">
        <f>SUM(AR314:AR342)</f>
        <v>0</v>
      </c>
      <c r="AS386" s="523">
        <f>COUNTA(AS314:AS342)</f>
        <v>1</v>
      </c>
      <c r="AT386" s="525">
        <f>SUM(AT314:AT342)</f>
        <v>0.10416666666666667</v>
      </c>
      <c r="AU386" s="93">
        <f>SUM(AU314:AU342)</f>
        <v>0.10416666666666667</v>
      </c>
      <c r="AV386" s="523">
        <f>COUNTA(AV314:AV342)</f>
        <v>1</v>
      </c>
      <c r="AW386" s="93">
        <f>SUM(AW314:AW342)</f>
        <v>0.20833333333333334</v>
      </c>
      <c r="AX386" s="523">
        <f>COUNTA(AX314:AX342)</f>
        <v>2</v>
      </c>
      <c r="AY386" s="525">
        <f>SUM(AY314:AY342)</f>
        <v>0.20833333333333334</v>
      </c>
      <c r="AZ386" s="304">
        <f>SUM(AZ314:AZ342)</f>
        <v>0.20833333333333334</v>
      </c>
      <c r="BA386" s="524">
        <f>COUNTA(BA314:BA342)</f>
        <v>2</v>
      </c>
      <c r="BB386" s="525">
        <f>SUM(BB314:BB342)</f>
        <v>0</v>
      </c>
      <c r="BC386" s="93">
        <f>SUM(BC314:BC342)</f>
        <v>0</v>
      </c>
      <c r="BD386" s="523">
        <f>COUNTA(BD314:BD342)</f>
        <v>0</v>
      </c>
      <c r="BE386" s="525">
        <f>SUM(BE314:BE342)</f>
        <v>0</v>
      </c>
      <c r="BF386" s="529">
        <f>SUM(BF314:BF342)</f>
        <v>0</v>
      </c>
    </row>
    <row r="387" spans="1:62" ht="46.5" customHeight="1" thickBot="1">
      <c r="A387" s="285">
        <v>3</v>
      </c>
      <c r="B387" s="286" t="s">
        <v>313</v>
      </c>
      <c r="C387" s="393">
        <f>COUNTA(C343:C373)</f>
        <v>31</v>
      </c>
      <c r="D387" s="530">
        <f>COUNT(D343:D373)</f>
        <v>10</v>
      </c>
      <c r="E387" s="531">
        <f>COUNTA(E343:E373)</f>
        <v>1</v>
      </c>
      <c r="F387" s="532">
        <f>SUM(F343:F373)</f>
        <v>0</v>
      </c>
      <c r="G387" s="533">
        <f>COUNTA(G343:G373)</f>
        <v>0</v>
      </c>
      <c r="H387" s="532">
        <f>SUM(H343:H373)</f>
        <v>0</v>
      </c>
      <c r="I387" s="531">
        <f>COUNTA(I343:I373)</f>
        <v>16</v>
      </c>
      <c r="J387" s="306">
        <f>SUM(J343:J373)</f>
        <v>0</v>
      </c>
      <c r="K387" s="534">
        <f>COUNTA(K343:K373)</f>
        <v>0</v>
      </c>
      <c r="L387" s="535">
        <f>SUM(L343:L373)</f>
        <v>0</v>
      </c>
      <c r="M387" s="536">
        <f>SUM(M343:M373)</f>
        <v>0</v>
      </c>
      <c r="N387" s="533">
        <f>COUNTA(N343:N373)</f>
        <v>0</v>
      </c>
      <c r="O387" s="535">
        <f>SUM(O343:O373)</f>
        <v>0</v>
      </c>
      <c r="P387" s="532">
        <f>SUM(P343:P373)</f>
        <v>0</v>
      </c>
      <c r="Q387" s="537">
        <f>COUNTA(Q343:Q373)</f>
        <v>0</v>
      </c>
      <c r="R387" s="535">
        <f>SUM(R343:R373)</f>
        <v>0</v>
      </c>
      <c r="S387" s="394">
        <f>COUNTA(S343:S373)</f>
        <v>0</v>
      </c>
      <c r="T387" s="535">
        <f>SUM(T343:T373)</f>
        <v>0</v>
      </c>
      <c r="U387" s="394">
        <f>COUNTA(U343:U373)</f>
        <v>0</v>
      </c>
      <c r="V387" s="535">
        <f>SUM(V343:V373)</f>
        <v>0</v>
      </c>
      <c r="W387" s="530">
        <f>COUNTA(W343:W373)</f>
        <v>0</v>
      </c>
      <c r="X387" s="538">
        <f>SUM(X343:X373)</f>
        <v>0</v>
      </c>
      <c r="Y387" s="534">
        <f>COUNTA(Y343:Y373)</f>
        <v>4</v>
      </c>
      <c r="Z387" s="532">
        <f>SUM(Z343:Z373)</f>
        <v>0</v>
      </c>
      <c r="AA387" s="536">
        <f>SUM(AA343:AA373)</f>
        <v>0</v>
      </c>
      <c r="AB387" s="533">
        <f>COUNTA(AB343:AB373)</f>
        <v>0</v>
      </c>
      <c r="AC387" s="532">
        <f>SUM(AC343:AC373)</f>
        <v>0</v>
      </c>
      <c r="AD387" s="306">
        <f>SUM(AD343:AD373)</f>
        <v>0</v>
      </c>
      <c r="AE387" s="287"/>
      <c r="AF387" s="306">
        <f>SUM(AF343:AF373)</f>
        <v>0</v>
      </c>
      <c r="AG387" s="534">
        <f>COUNTA(AG343:AG373)</f>
        <v>0</v>
      </c>
      <c r="AH387" s="536">
        <f>SUM(AH343:AH373)</f>
        <v>0</v>
      </c>
      <c r="AI387" s="533">
        <f>COUNTA(AI343:AI373)</f>
        <v>0</v>
      </c>
      <c r="AJ387" s="535">
        <f>SUM(AJ343:AJ373)</f>
        <v>0</v>
      </c>
      <c r="AK387" s="536">
        <f>SUM(AK343:AK373)</f>
        <v>0</v>
      </c>
      <c r="AL387" s="696">
        <f>COUNTA(AL343:AL373)</f>
        <v>0</v>
      </c>
      <c r="AM387" s="536">
        <f>SUM(AM343:AM373)</f>
        <v>0</v>
      </c>
      <c r="AN387" s="533">
        <f>COUNTA(AN343:AN373)</f>
        <v>0</v>
      </c>
      <c r="AO387" s="535">
        <f>SUM(AO343:AO373)</f>
        <v>0</v>
      </c>
      <c r="AP387" s="532">
        <f>SUM(AP343:AP373)</f>
        <v>0</v>
      </c>
      <c r="AQ387" s="539">
        <f>COUNTA(AQ343:AQ373)</f>
        <v>0</v>
      </c>
      <c r="AR387" s="536">
        <f>SUM(AR343:AR373)</f>
        <v>0</v>
      </c>
      <c r="AS387" s="533">
        <f>COUNTA(AS343:AS373)</f>
        <v>0</v>
      </c>
      <c r="AT387" s="535">
        <f>SUM(AT343:AT373)</f>
        <v>0</v>
      </c>
      <c r="AU387" s="536">
        <f>SUM(AU343:AU373)</f>
        <v>0</v>
      </c>
      <c r="AV387" s="533">
        <f>COUNTA(AV343:AV373)</f>
        <v>0</v>
      </c>
      <c r="AW387" s="536">
        <f>SUM(AW343:AW373)</f>
        <v>0</v>
      </c>
      <c r="AX387" s="533">
        <f>COUNTA(AX343:AX373)</f>
        <v>0</v>
      </c>
      <c r="AY387" s="535">
        <f>SUM(AY343:AY373)</f>
        <v>0</v>
      </c>
      <c r="AZ387" s="306">
        <f>SUM(AZ343:AZ373)</f>
        <v>0</v>
      </c>
      <c r="BA387" s="534">
        <f>COUNTA(BA343:BA373)</f>
        <v>0</v>
      </c>
      <c r="BB387" s="535">
        <f>SUM(BB343:BB373)</f>
        <v>0</v>
      </c>
      <c r="BC387" s="536">
        <f>SUM(BC343:BC373)</f>
        <v>0</v>
      </c>
      <c r="BD387" s="533">
        <f>COUNTA(BD343:BD373)</f>
        <v>0</v>
      </c>
      <c r="BE387" s="535">
        <f>SUM(BE343:BE373)</f>
        <v>0</v>
      </c>
      <c r="BF387" s="540">
        <f>SUM(BF343:BF373)</f>
        <v>0</v>
      </c>
    </row>
    <row r="388" spans="1:62" s="94" customFormat="1" ht="39.75" customHeight="1" thickBot="1">
      <c r="A388" s="288"/>
      <c r="B388" s="289" t="s">
        <v>38</v>
      </c>
      <c r="C388" s="290">
        <f>SUM(C376:C387)</f>
        <v>366</v>
      </c>
      <c r="D388" s="397">
        <f t="shared" ref="D388:AA388" si="14">SUM(D376:D387)</f>
        <v>125</v>
      </c>
      <c r="E388" s="293">
        <f t="shared" si="14"/>
        <v>10</v>
      </c>
      <c r="F388" s="292">
        <f t="shared" si="14"/>
        <v>4.1666666666666664E-2</v>
      </c>
      <c r="G388" s="291">
        <f t="shared" ref="G388:H388" si="15">SUM(G376:G387)</f>
        <v>1</v>
      </c>
      <c r="H388" s="292">
        <f t="shared" si="15"/>
        <v>4.1666666666666664E-2</v>
      </c>
      <c r="I388" s="293">
        <f t="shared" si="14"/>
        <v>146</v>
      </c>
      <c r="J388" s="294">
        <f t="shared" si="14"/>
        <v>4.1666666666666664E-2</v>
      </c>
      <c r="K388" s="295">
        <f>SUM(K376:K387)</f>
        <v>35</v>
      </c>
      <c r="L388" s="296">
        <f>SUM(L376:L387)</f>
        <v>1.0833333333333335</v>
      </c>
      <c r="M388" s="297">
        <f>SUM(M376:M387)</f>
        <v>8.3333333333333329E-2</v>
      </c>
      <c r="N388" s="291">
        <f t="shared" si="14"/>
        <v>6</v>
      </c>
      <c r="O388" s="296">
        <f>SUM(O376:O387)</f>
        <v>0.375</v>
      </c>
      <c r="P388" s="292">
        <f>SUM(P376:P387)</f>
        <v>4.1666666666666664E-2</v>
      </c>
      <c r="Q388" s="427">
        <f t="shared" ref="Q388" si="16">SUM(Q376:Q387)</f>
        <v>2</v>
      </c>
      <c r="R388" s="428">
        <f t="shared" ref="R388" si="17">SUM(R376:R387)</f>
        <v>4.1666666666666664E-2</v>
      </c>
      <c r="S388" s="397">
        <f t="shared" si="14"/>
        <v>19</v>
      </c>
      <c r="T388" s="428">
        <f t="shared" si="14"/>
        <v>4.1666666666666664E-2</v>
      </c>
      <c r="U388" s="397">
        <f t="shared" si="14"/>
        <v>5</v>
      </c>
      <c r="V388" s="428">
        <f t="shared" si="14"/>
        <v>4.1666666666666664E-2</v>
      </c>
      <c r="W388" s="397">
        <f t="shared" si="14"/>
        <v>2</v>
      </c>
      <c r="X388" s="406">
        <f t="shared" si="14"/>
        <v>4.1666666666666664E-2</v>
      </c>
      <c r="Y388" s="295">
        <f t="shared" si="14"/>
        <v>18</v>
      </c>
      <c r="Z388" s="292">
        <f t="shared" ref="Z388" si="18">SUM(Z376:Z387)</f>
        <v>4.1666666666666664E-2</v>
      </c>
      <c r="AA388" s="297">
        <f t="shared" si="14"/>
        <v>0</v>
      </c>
      <c r="AB388" s="291">
        <f>SUM(AB376:AB387)</f>
        <v>3</v>
      </c>
      <c r="AC388" s="292">
        <f>SUM(AC376:AC387)</f>
        <v>4.1666666666666664E-2</v>
      </c>
      <c r="AD388" s="294">
        <f>SUM(AD376:AD387)</f>
        <v>0</v>
      </c>
      <c r="AE388" s="298"/>
      <c r="AF388" s="294">
        <f>SUM(AF376:AF387)</f>
        <v>14.999999999999998</v>
      </c>
      <c r="AG388" s="295">
        <f t="shared" ref="AG388:BF388" si="19">SUM(AG376:AG387)</f>
        <v>4</v>
      </c>
      <c r="AH388" s="297">
        <f t="shared" si="19"/>
        <v>0.83333333333333337</v>
      </c>
      <c r="AI388" s="291">
        <f t="shared" si="19"/>
        <v>2</v>
      </c>
      <c r="AJ388" s="296">
        <f t="shared" si="19"/>
        <v>0.20833333333333334</v>
      </c>
      <c r="AK388" s="297">
        <f t="shared" si="19"/>
        <v>0.20833333333333334</v>
      </c>
      <c r="AL388" s="697">
        <f>SUM(AL376:AL387)</f>
        <v>1</v>
      </c>
      <c r="AM388" s="297">
        <f>SUM(AM376:AM387)</f>
        <v>0.20833333333333334</v>
      </c>
      <c r="AN388" s="291">
        <f t="shared" ref="AN388:AP388" si="20">SUM(AN376:AN387)</f>
        <v>2</v>
      </c>
      <c r="AO388" s="296">
        <f t="shared" si="20"/>
        <v>0.20833333333333334</v>
      </c>
      <c r="AP388" s="292">
        <f t="shared" si="20"/>
        <v>0.20833333333333334</v>
      </c>
      <c r="AQ388" s="299">
        <f>SUM(AQ376:AQ387)</f>
        <v>2</v>
      </c>
      <c r="AR388" s="297">
        <f>SUM(AR376:AR387)</f>
        <v>0.41666666666666669</v>
      </c>
      <c r="AS388" s="291">
        <f>SUM(AS376:AS387)</f>
        <v>2</v>
      </c>
      <c r="AT388" s="296">
        <f>SUM(AT376:AT387)</f>
        <v>0.20833333333333334</v>
      </c>
      <c r="AU388" s="297">
        <f>SUM(AU376:AU387)</f>
        <v>0.20833333333333334</v>
      </c>
      <c r="AV388" s="291">
        <f t="shared" si="19"/>
        <v>3</v>
      </c>
      <c r="AW388" s="297">
        <f t="shared" si="19"/>
        <v>0.625</v>
      </c>
      <c r="AX388" s="291">
        <f t="shared" si="19"/>
        <v>2</v>
      </c>
      <c r="AY388" s="296">
        <f t="shared" si="19"/>
        <v>0.20833333333333334</v>
      </c>
      <c r="AZ388" s="294">
        <f t="shared" si="19"/>
        <v>0.20833333333333334</v>
      </c>
      <c r="BA388" s="295">
        <f t="shared" si="19"/>
        <v>35</v>
      </c>
      <c r="BB388" s="296">
        <f t="shared" si="19"/>
        <v>1.0833333333333335</v>
      </c>
      <c r="BC388" s="297">
        <f t="shared" si="19"/>
        <v>8.3333333333333329E-2</v>
      </c>
      <c r="BD388" s="291">
        <f t="shared" si="19"/>
        <v>6</v>
      </c>
      <c r="BE388" s="296">
        <f t="shared" si="19"/>
        <v>0.375</v>
      </c>
      <c r="BF388" s="300">
        <f t="shared" si="19"/>
        <v>4.1666666666666664E-2</v>
      </c>
      <c r="BI388" s="44"/>
      <c r="BJ388" s="44"/>
    </row>
    <row r="389" spans="1:62">
      <c r="A389" s="66"/>
      <c r="B389" s="95"/>
    </row>
    <row r="390" spans="1:62">
      <c r="A390" s="66"/>
      <c r="B390" s="95"/>
    </row>
    <row r="391" spans="1:62">
      <c r="A391" s="66"/>
      <c r="B391" s="95"/>
    </row>
    <row r="392" spans="1:62">
      <c r="A392" s="66"/>
      <c r="B392" s="95"/>
    </row>
    <row r="393" spans="1:62" ht="14.4">
      <c r="A393" s="66"/>
      <c r="B393" s="95"/>
      <c r="BI393" s="94"/>
      <c r="BJ393" s="94"/>
    </row>
    <row r="394" spans="1:62">
      <c r="A394" s="66"/>
      <c r="B394" s="95"/>
    </row>
    <row r="395" spans="1:62">
      <c r="A395" s="66"/>
      <c r="B395" s="95"/>
    </row>
    <row r="396" spans="1:62">
      <c r="A396" s="66"/>
      <c r="B396" s="95"/>
    </row>
    <row r="397" spans="1:62">
      <c r="A397" s="66"/>
      <c r="B397" s="95"/>
    </row>
    <row r="398" spans="1:62">
      <c r="A398" s="66"/>
      <c r="B398" s="95"/>
    </row>
    <row r="399" spans="1:62">
      <c r="A399" s="66"/>
      <c r="B399" s="95"/>
    </row>
    <row r="400" spans="1:62">
      <c r="A400" s="66"/>
      <c r="B400" s="95"/>
    </row>
    <row r="401" spans="1:2">
      <c r="A401" s="66"/>
      <c r="B401" s="95"/>
    </row>
    <row r="402" spans="1:2">
      <c r="A402" s="66"/>
      <c r="B402" s="95"/>
    </row>
    <row r="403" spans="1:2">
      <c r="A403" s="66"/>
      <c r="B403" s="95"/>
    </row>
    <row r="404" spans="1:2">
      <c r="A404" s="66"/>
      <c r="B404" s="95"/>
    </row>
    <row r="405" spans="1:2">
      <c r="A405" s="66"/>
      <c r="B405" s="95"/>
    </row>
    <row r="406" spans="1:2">
      <c r="A406" s="66"/>
      <c r="B406" s="95"/>
    </row>
    <row r="407" spans="1:2">
      <c r="A407" s="66"/>
      <c r="B407" s="95"/>
    </row>
    <row r="408" spans="1:2">
      <c r="A408" s="66"/>
      <c r="B408" s="95"/>
    </row>
    <row r="409" spans="1:2">
      <c r="A409" s="66"/>
      <c r="B409" s="95"/>
    </row>
    <row r="410" spans="1:2">
      <c r="A410" s="66"/>
      <c r="B410" s="95"/>
    </row>
    <row r="411" spans="1:2">
      <c r="A411" s="66"/>
      <c r="B411" s="95"/>
    </row>
    <row r="412" spans="1:2">
      <c r="A412" s="66"/>
      <c r="B412" s="95"/>
    </row>
    <row r="413" spans="1:2">
      <c r="A413" s="66"/>
      <c r="B413" s="95"/>
    </row>
    <row r="414" spans="1:2">
      <c r="A414" s="66"/>
      <c r="B414" s="95"/>
    </row>
    <row r="415" spans="1:2">
      <c r="A415" s="66"/>
      <c r="B415" s="95"/>
    </row>
    <row r="416" spans="1:2">
      <c r="A416" s="66"/>
      <c r="B416" s="95"/>
    </row>
    <row r="417" spans="1:2">
      <c r="A417" s="66"/>
      <c r="B417" s="95"/>
    </row>
    <row r="418" spans="1:2">
      <c r="A418" s="66"/>
      <c r="B418" s="95"/>
    </row>
    <row r="419" spans="1:2">
      <c r="A419" s="66"/>
      <c r="B419" s="95"/>
    </row>
    <row r="420" spans="1:2">
      <c r="A420" s="66"/>
      <c r="B420" s="95"/>
    </row>
    <row r="421" spans="1:2">
      <c r="A421" s="66"/>
      <c r="B421" s="95"/>
    </row>
    <row r="422" spans="1:2">
      <c r="A422" s="66"/>
      <c r="B422" s="95"/>
    </row>
    <row r="423" spans="1:2">
      <c r="A423" s="66"/>
      <c r="B423" s="95"/>
    </row>
    <row r="424" spans="1:2">
      <c r="A424" s="66"/>
      <c r="B424" s="95"/>
    </row>
    <row r="425" spans="1:2">
      <c r="A425" s="66"/>
      <c r="B425" s="95"/>
    </row>
    <row r="426" spans="1:2">
      <c r="A426" s="66"/>
      <c r="B426" s="95"/>
    </row>
    <row r="427" spans="1:2">
      <c r="A427" s="66"/>
      <c r="B427" s="95"/>
    </row>
    <row r="428" spans="1:2">
      <c r="A428" s="66"/>
      <c r="B428" s="95"/>
    </row>
    <row r="429" spans="1:2">
      <c r="A429" s="66"/>
      <c r="B429" s="95"/>
    </row>
    <row r="430" spans="1:2">
      <c r="A430" s="66"/>
      <c r="B430" s="95"/>
    </row>
    <row r="431" spans="1:2">
      <c r="A431" s="66"/>
      <c r="B431" s="95"/>
    </row>
    <row r="432" spans="1:2">
      <c r="A432" s="66"/>
      <c r="B432" s="95"/>
    </row>
    <row r="433" spans="1:2">
      <c r="A433" s="66"/>
      <c r="B433" s="95"/>
    </row>
    <row r="434" spans="1:2">
      <c r="A434" s="66"/>
      <c r="B434" s="95"/>
    </row>
    <row r="435" spans="1:2">
      <c r="A435" s="66"/>
      <c r="B435" s="95"/>
    </row>
    <row r="436" spans="1:2">
      <c r="A436" s="66"/>
      <c r="B436" s="95"/>
    </row>
    <row r="437" spans="1:2">
      <c r="A437" s="66"/>
      <c r="B437" s="95"/>
    </row>
    <row r="438" spans="1:2">
      <c r="A438" s="66"/>
      <c r="B438" s="95"/>
    </row>
    <row r="439" spans="1:2">
      <c r="A439" s="66"/>
      <c r="B439" s="95"/>
    </row>
    <row r="440" spans="1:2">
      <c r="A440" s="66"/>
      <c r="B440" s="95"/>
    </row>
    <row r="441" spans="1:2">
      <c r="A441" s="66"/>
      <c r="B441" s="95"/>
    </row>
    <row r="442" spans="1:2">
      <c r="A442" s="66"/>
      <c r="B442" s="95"/>
    </row>
    <row r="443" spans="1:2">
      <c r="A443" s="66"/>
      <c r="B443" s="95"/>
    </row>
    <row r="444" spans="1:2">
      <c r="A444" s="66"/>
      <c r="B444" s="95"/>
    </row>
    <row r="445" spans="1:2">
      <c r="A445" s="66"/>
      <c r="B445" s="95"/>
    </row>
    <row r="446" spans="1:2">
      <c r="A446" s="66"/>
      <c r="B446" s="95"/>
    </row>
    <row r="447" spans="1:2">
      <c r="A447" s="66"/>
      <c r="B447" s="95"/>
    </row>
    <row r="448" spans="1:2">
      <c r="A448" s="66"/>
      <c r="B448" s="95"/>
    </row>
    <row r="449" spans="1:2">
      <c r="A449" s="66"/>
      <c r="B449" s="95"/>
    </row>
    <row r="450" spans="1:2">
      <c r="A450" s="66"/>
      <c r="B450" s="95"/>
    </row>
    <row r="451" spans="1:2">
      <c r="A451" s="66"/>
      <c r="B451" s="95"/>
    </row>
    <row r="452" spans="1:2">
      <c r="A452" s="66"/>
      <c r="B452" s="95"/>
    </row>
    <row r="453" spans="1:2">
      <c r="A453" s="66"/>
      <c r="B453" s="95"/>
    </row>
    <row r="454" spans="1:2">
      <c r="A454" s="66"/>
      <c r="B454" s="95"/>
    </row>
    <row r="455" spans="1:2">
      <c r="A455" s="66"/>
      <c r="B455" s="95"/>
    </row>
    <row r="456" spans="1:2">
      <c r="A456" s="66"/>
      <c r="B456" s="95"/>
    </row>
    <row r="457" spans="1:2">
      <c r="A457" s="66"/>
      <c r="B457" s="95"/>
    </row>
    <row r="458" spans="1:2">
      <c r="A458" s="66"/>
      <c r="B458" s="95"/>
    </row>
    <row r="459" spans="1:2">
      <c r="A459" s="66"/>
      <c r="B459" s="95"/>
    </row>
    <row r="460" spans="1:2">
      <c r="A460" s="66"/>
      <c r="B460" s="95"/>
    </row>
    <row r="461" spans="1:2">
      <c r="A461" s="66"/>
      <c r="B461" s="95"/>
    </row>
    <row r="462" spans="1:2">
      <c r="A462" s="66"/>
      <c r="B462" s="95"/>
    </row>
    <row r="463" spans="1:2">
      <c r="A463" s="66"/>
      <c r="B463" s="95"/>
    </row>
    <row r="464" spans="1:2">
      <c r="A464" s="66"/>
      <c r="B464" s="95"/>
    </row>
    <row r="465" spans="1:2">
      <c r="A465" s="66"/>
      <c r="B465" s="95"/>
    </row>
    <row r="466" spans="1:2">
      <c r="A466" s="66"/>
      <c r="B466" s="95"/>
    </row>
    <row r="467" spans="1:2">
      <c r="A467" s="66"/>
      <c r="B467" s="95"/>
    </row>
    <row r="468" spans="1:2">
      <c r="A468" s="66"/>
      <c r="B468" s="95"/>
    </row>
    <row r="469" spans="1:2">
      <c r="A469" s="66"/>
      <c r="B469" s="95"/>
    </row>
    <row r="470" spans="1:2">
      <c r="A470" s="66"/>
      <c r="B470" s="95"/>
    </row>
    <row r="471" spans="1:2">
      <c r="A471" s="66"/>
      <c r="B471" s="95"/>
    </row>
    <row r="472" spans="1:2">
      <c r="A472" s="66"/>
      <c r="B472" s="95"/>
    </row>
    <row r="473" spans="1:2">
      <c r="A473" s="66"/>
      <c r="B473" s="95"/>
    </row>
    <row r="474" spans="1:2">
      <c r="A474" s="66"/>
      <c r="B474" s="95"/>
    </row>
    <row r="475" spans="1:2">
      <c r="A475" s="66"/>
      <c r="B475" s="95"/>
    </row>
    <row r="476" spans="1:2">
      <c r="A476" s="66"/>
      <c r="B476" s="95"/>
    </row>
    <row r="477" spans="1:2">
      <c r="A477" s="66"/>
      <c r="B477" s="95"/>
    </row>
    <row r="478" spans="1:2">
      <c r="A478" s="66"/>
      <c r="B478" s="95"/>
    </row>
    <row r="479" spans="1:2">
      <c r="A479" s="66"/>
      <c r="B479" s="95"/>
    </row>
    <row r="480" spans="1:2">
      <c r="A480" s="66"/>
      <c r="B480" s="95"/>
    </row>
    <row r="481" spans="1:2">
      <c r="A481" s="66"/>
      <c r="B481" s="95"/>
    </row>
    <row r="482" spans="1:2">
      <c r="A482" s="66"/>
      <c r="B482" s="95"/>
    </row>
    <row r="483" spans="1:2">
      <c r="A483" s="66"/>
      <c r="B483" s="95"/>
    </row>
    <row r="484" spans="1:2">
      <c r="A484" s="66"/>
      <c r="B484" s="95"/>
    </row>
    <row r="485" spans="1:2">
      <c r="A485" s="66"/>
      <c r="B485" s="95"/>
    </row>
    <row r="486" spans="1:2">
      <c r="A486" s="66"/>
      <c r="B486" s="95"/>
    </row>
    <row r="487" spans="1:2">
      <c r="A487" s="66"/>
      <c r="B487" s="95"/>
    </row>
    <row r="488" spans="1:2">
      <c r="A488" s="66"/>
      <c r="B488" s="95"/>
    </row>
    <row r="489" spans="1:2">
      <c r="A489" s="66"/>
      <c r="B489" s="95"/>
    </row>
    <row r="490" spans="1:2">
      <c r="A490" s="66"/>
      <c r="B490" s="95"/>
    </row>
    <row r="491" spans="1:2">
      <c r="A491" s="66"/>
      <c r="B491" s="95"/>
    </row>
    <row r="492" spans="1:2">
      <c r="A492" s="66"/>
      <c r="B492" s="95"/>
    </row>
    <row r="493" spans="1:2">
      <c r="A493" s="66"/>
      <c r="B493" s="95"/>
    </row>
    <row r="494" spans="1:2">
      <c r="A494" s="66"/>
      <c r="B494" s="95"/>
    </row>
    <row r="495" spans="1:2">
      <c r="A495" s="66"/>
      <c r="B495" s="95"/>
    </row>
    <row r="496" spans="1:2">
      <c r="A496" s="66"/>
      <c r="B496" s="95"/>
    </row>
    <row r="497" spans="1:2">
      <c r="A497" s="66"/>
      <c r="B497" s="95"/>
    </row>
    <row r="498" spans="1:2">
      <c r="A498" s="66"/>
      <c r="B498" s="95"/>
    </row>
    <row r="499" spans="1:2">
      <c r="A499" s="66"/>
      <c r="B499" s="95"/>
    </row>
    <row r="500" spans="1:2">
      <c r="A500" s="66"/>
      <c r="B500" s="95"/>
    </row>
    <row r="501" spans="1:2">
      <c r="A501" s="66"/>
      <c r="B501" s="95"/>
    </row>
    <row r="502" spans="1:2">
      <c r="A502" s="66"/>
      <c r="B502" s="95"/>
    </row>
    <row r="503" spans="1:2">
      <c r="A503" s="66"/>
      <c r="B503" s="95"/>
    </row>
    <row r="504" spans="1:2">
      <c r="A504" s="66"/>
      <c r="B504" s="95"/>
    </row>
    <row r="505" spans="1:2">
      <c r="A505" s="66"/>
      <c r="B505" s="95"/>
    </row>
    <row r="506" spans="1:2">
      <c r="A506" s="66"/>
      <c r="B506" s="95"/>
    </row>
    <row r="507" spans="1:2">
      <c r="A507" s="66"/>
      <c r="B507" s="95"/>
    </row>
    <row r="508" spans="1:2">
      <c r="A508" s="66"/>
      <c r="B508" s="95"/>
    </row>
    <row r="509" spans="1:2">
      <c r="A509" s="66"/>
      <c r="B509" s="95"/>
    </row>
    <row r="510" spans="1:2">
      <c r="A510" s="66"/>
      <c r="B510" s="95"/>
    </row>
    <row r="511" spans="1:2">
      <c r="A511" s="66"/>
      <c r="B511" s="95"/>
    </row>
    <row r="512" spans="1:2">
      <c r="A512" s="66"/>
      <c r="B512" s="95"/>
    </row>
    <row r="513" spans="1:2">
      <c r="A513" s="66"/>
      <c r="B513" s="95"/>
    </row>
    <row r="514" spans="1:2">
      <c r="A514" s="66"/>
      <c r="B514" s="95"/>
    </row>
    <row r="515" spans="1:2">
      <c r="A515" s="66"/>
      <c r="B515" s="95"/>
    </row>
    <row r="516" spans="1:2">
      <c r="A516" s="66"/>
      <c r="B516" s="95"/>
    </row>
    <row r="517" spans="1:2">
      <c r="A517" s="66"/>
      <c r="B517" s="95"/>
    </row>
    <row r="518" spans="1:2">
      <c r="A518" s="66"/>
      <c r="B518" s="95"/>
    </row>
    <row r="519" spans="1:2">
      <c r="A519" s="66"/>
      <c r="B519" s="95"/>
    </row>
    <row r="520" spans="1:2">
      <c r="A520" s="66"/>
      <c r="B520" s="95"/>
    </row>
    <row r="521" spans="1:2">
      <c r="A521" s="66"/>
      <c r="B521" s="95"/>
    </row>
    <row r="522" spans="1:2">
      <c r="A522" s="66"/>
      <c r="B522" s="95"/>
    </row>
    <row r="523" spans="1:2">
      <c r="A523" s="66"/>
      <c r="B523" s="95"/>
    </row>
    <row r="524" spans="1:2">
      <c r="A524" s="66"/>
      <c r="B524" s="95"/>
    </row>
    <row r="525" spans="1:2">
      <c r="A525" s="66"/>
      <c r="B525" s="95"/>
    </row>
    <row r="526" spans="1:2">
      <c r="A526" s="66"/>
      <c r="B526" s="95"/>
    </row>
    <row r="527" spans="1:2">
      <c r="A527" s="66"/>
      <c r="B527" s="95"/>
    </row>
    <row r="528" spans="1:2">
      <c r="A528" s="66"/>
      <c r="B528" s="95"/>
    </row>
    <row r="529" spans="1:2">
      <c r="A529" s="66"/>
      <c r="B529" s="95"/>
    </row>
    <row r="530" spans="1:2">
      <c r="A530" s="66"/>
      <c r="B530" s="95"/>
    </row>
    <row r="531" spans="1:2">
      <c r="A531" s="66"/>
      <c r="B531" s="95"/>
    </row>
    <row r="532" spans="1:2">
      <c r="A532" s="66"/>
      <c r="B532" s="95"/>
    </row>
    <row r="533" spans="1:2">
      <c r="A533" s="66"/>
      <c r="B533" s="95"/>
    </row>
    <row r="534" spans="1:2">
      <c r="A534" s="66"/>
      <c r="B534" s="95"/>
    </row>
    <row r="535" spans="1:2">
      <c r="A535" s="66"/>
      <c r="B535" s="95"/>
    </row>
    <row r="536" spans="1:2">
      <c r="A536" s="66"/>
      <c r="B536" s="95"/>
    </row>
    <row r="537" spans="1:2">
      <c r="A537" s="66"/>
      <c r="B537" s="95"/>
    </row>
    <row r="538" spans="1:2">
      <c r="A538" s="66"/>
      <c r="B538" s="95"/>
    </row>
    <row r="539" spans="1:2">
      <c r="A539" s="66"/>
      <c r="B539" s="95"/>
    </row>
    <row r="540" spans="1:2">
      <c r="A540" s="66"/>
      <c r="B540" s="95"/>
    </row>
    <row r="541" spans="1:2">
      <c r="A541" s="66"/>
      <c r="B541" s="95"/>
    </row>
    <row r="542" spans="1:2">
      <c r="A542" s="66"/>
      <c r="B542" s="95"/>
    </row>
    <row r="543" spans="1:2">
      <c r="A543" s="66"/>
      <c r="B543" s="95"/>
    </row>
    <row r="544" spans="1:2">
      <c r="A544" s="66"/>
      <c r="B544" s="95"/>
    </row>
    <row r="545" spans="1:2">
      <c r="A545" s="66"/>
      <c r="B545" s="95"/>
    </row>
    <row r="546" spans="1:2">
      <c r="A546" s="66"/>
      <c r="B546" s="95"/>
    </row>
    <row r="547" spans="1:2">
      <c r="A547" s="66"/>
      <c r="B547" s="95"/>
    </row>
    <row r="548" spans="1:2">
      <c r="A548" s="66"/>
      <c r="B548" s="95"/>
    </row>
    <row r="549" spans="1:2">
      <c r="A549" s="66"/>
      <c r="B549" s="95"/>
    </row>
    <row r="550" spans="1:2">
      <c r="A550" s="66"/>
      <c r="B550" s="95"/>
    </row>
    <row r="551" spans="1:2">
      <c r="A551" s="66"/>
      <c r="B551" s="95"/>
    </row>
    <row r="552" spans="1:2">
      <c r="A552" s="66"/>
      <c r="B552" s="95"/>
    </row>
    <row r="553" spans="1:2">
      <c r="A553" s="66"/>
      <c r="B553" s="95"/>
    </row>
    <row r="554" spans="1:2">
      <c r="A554" s="66"/>
      <c r="B554" s="95"/>
    </row>
    <row r="555" spans="1:2">
      <c r="A555" s="66"/>
      <c r="B555" s="95"/>
    </row>
    <row r="556" spans="1:2">
      <c r="A556" s="66"/>
      <c r="B556" s="95"/>
    </row>
    <row r="557" spans="1:2">
      <c r="A557" s="66"/>
      <c r="B557" s="95"/>
    </row>
    <row r="558" spans="1:2">
      <c r="A558" s="66"/>
      <c r="B558" s="95"/>
    </row>
    <row r="559" spans="1:2">
      <c r="A559" s="66"/>
      <c r="B559" s="95"/>
    </row>
    <row r="560" spans="1:2">
      <c r="A560" s="66"/>
      <c r="B560" s="95"/>
    </row>
    <row r="561" spans="1:2">
      <c r="A561" s="66"/>
      <c r="B561" s="95"/>
    </row>
    <row r="562" spans="1:2">
      <c r="A562" s="66"/>
      <c r="B562" s="95"/>
    </row>
    <row r="563" spans="1:2">
      <c r="A563" s="66"/>
      <c r="B563" s="95"/>
    </row>
    <row r="564" spans="1:2">
      <c r="A564" s="66"/>
      <c r="B564" s="95"/>
    </row>
    <row r="565" spans="1:2">
      <c r="A565" s="66"/>
      <c r="B565" s="95"/>
    </row>
    <row r="566" spans="1:2">
      <c r="A566" s="66"/>
      <c r="B566" s="95"/>
    </row>
    <row r="567" spans="1:2">
      <c r="A567" s="66"/>
      <c r="B567" s="95"/>
    </row>
    <row r="568" spans="1:2">
      <c r="A568" s="66"/>
      <c r="B568" s="95"/>
    </row>
    <row r="569" spans="1:2">
      <c r="A569" s="66"/>
      <c r="B569" s="95"/>
    </row>
    <row r="570" spans="1:2">
      <c r="A570" s="66"/>
      <c r="B570" s="95"/>
    </row>
    <row r="571" spans="1:2">
      <c r="A571" s="66"/>
      <c r="B571" s="95"/>
    </row>
    <row r="572" spans="1:2">
      <c r="A572" s="66"/>
      <c r="B572" s="95"/>
    </row>
    <row r="573" spans="1:2">
      <c r="A573" s="66"/>
      <c r="B573" s="95"/>
    </row>
    <row r="574" spans="1:2">
      <c r="A574" s="66"/>
      <c r="B574" s="95"/>
    </row>
    <row r="575" spans="1:2">
      <c r="A575" s="66"/>
      <c r="B575" s="95"/>
    </row>
    <row r="576" spans="1:2">
      <c r="A576" s="66"/>
      <c r="B576" s="95"/>
    </row>
    <row r="577" spans="1:2">
      <c r="A577" s="66"/>
      <c r="B577" s="95"/>
    </row>
    <row r="578" spans="1:2">
      <c r="A578" s="66"/>
      <c r="B578" s="95"/>
    </row>
    <row r="579" spans="1:2">
      <c r="A579" s="66"/>
      <c r="B579" s="95"/>
    </row>
    <row r="580" spans="1:2">
      <c r="A580" s="66"/>
      <c r="B580" s="95"/>
    </row>
    <row r="581" spans="1:2">
      <c r="A581" s="66"/>
      <c r="B581" s="95"/>
    </row>
    <row r="582" spans="1:2">
      <c r="A582" s="66"/>
      <c r="B582" s="95"/>
    </row>
    <row r="583" spans="1:2">
      <c r="A583" s="66"/>
      <c r="B583" s="95"/>
    </row>
    <row r="584" spans="1:2">
      <c r="A584" s="66"/>
      <c r="B584" s="95"/>
    </row>
    <row r="585" spans="1:2">
      <c r="A585" s="66"/>
      <c r="B585" s="95"/>
    </row>
    <row r="586" spans="1:2">
      <c r="A586" s="66"/>
      <c r="B586" s="95"/>
    </row>
    <row r="587" spans="1:2">
      <c r="A587" s="66"/>
      <c r="B587" s="95"/>
    </row>
    <row r="588" spans="1:2">
      <c r="A588" s="66"/>
      <c r="B588" s="95"/>
    </row>
    <row r="589" spans="1:2">
      <c r="A589" s="66"/>
      <c r="B589" s="95"/>
    </row>
    <row r="590" spans="1:2">
      <c r="A590" s="66"/>
      <c r="B590" s="95"/>
    </row>
    <row r="591" spans="1:2">
      <c r="A591" s="66"/>
      <c r="B591" s="95"/>
    </row>
    <row r="592" spans="1:2">
      <c r="A592" s="66"/>
      <c r="B592" s="95"/>
    </row>
    <row r="593" spans="1:2">
      <c r="A593" s="66"/>
      <c r="B593" s="95"/>
    </row>
    <row r="594" spans="1:2">
      <c r="A594" s="66"/>
      <c r="B594" s="95"/>
    </row>
    <row r="595" spans="1:2">
      <c r="A595" s="66"/>
      <c r="B595" s="95"/>
    </row>
    <row r="596" spans="1:2">
      <c r="A596" s="66"/>
      <c r="B596" s="95"/>
    </row>
    <row r="597" spans="1:2">
      <c r="A597" s="66"/>
      <c r="B597" s="95"/>
    </row>
    <row r="598" spans="1:2">
      <c r="A598" s="66"/>
      <c r="B598" s="95"/>
    </row>
    <row r="599" spans="1:2">
      <c r="A599" s="66"/>
      <c r="B599" s="95"/>
    </row>
    <row r="600" spans="1:2">
      <c r="A600" s="66"/>
      <c r="B600" s="95"/>
    </row>
    <row r="601" spans="1:2">
      <c r="A601" s="66"/>
      <c r="B601" s="95"/>
    </row>
    <row r="602" spans="1:2">
      <c r="A602" s="66"/>
      <c r="B602" s="95"/>
    </row>
    <row r="603" spans="1:2">
      <c r="A603" s="66"/>
      <c r="B603" s="95"/>
    </row>
    <row r="604" spans="1:2">
      <c r="A604" s="66"/>
      <c r="B604" s="95"/>
    </row>
    <row r="605" spans="1:2">
      <c r="A605" s="66"/>
      <c r="B605" s="95"/>
    </row>
    <row r="606" spans="1:2">
      <c r="A606" s="66"/>
      <c r="B606" s="95"/>
    </row>
    <row r="607" spans="1:2">
      <c r="A607" s="66"/>
      <c r="B607" s="95"/>
    </row>
    <row r="608" spans="1:2">
      <c r="A608" s="66"/>
      <c r="B608" s="95"/>
    </row>
    <row r="609" spans="1:2">
      <c r="A609" s="66"/>
      <c r="B609" s="95"/>
    </row>
    <row r="610" spans="1:2">
      <c r="A610" s="66"/>
      <c r="B610" s="95"/>
    </row>
    <row r="611" spans="1:2">
      <c r="A611" s="66"/>
      <c r="B611" s="95"/>
    </row>
    <row r="612" spans="1:2">
      <c r="A612" s="66"/>
      <c r="B612" s="95"/>
    </row>
    <row r="613" spans="1:2">
      <c r="A613" s="66"/>
      <c r="B613" s="95"/>
    </row>
    <row r="614" spans="1:2">
      <c r="A614" s="66"/>
      <c r="B614" s="95"/>
    </row>
    <row r="615" spans="1:2">
      <c r="A615" s="66"/>
      <c r="B615" s="95"/>
    </row>
    <row r="616" spans="1:2">
      <c r="A616" s="66"/>
      <c r="B616" s="95"/>
    </row>
    <row r="617" spans="1:2">
      <c r="A617" s="66"/>
      <c r="B617" s="95"/>
    </row>
    <row r="618" spans="1:2">
      <c r="A618" s="66"/>
      <c r="B618" s="95"/>
    </row>
    <row r="619" spans="1:2">
      <c r="A619" s="66"/>
      <c r="B619" s="95"/>
    </row>
    <row r="620" spans="1:2">
      <c r="A620" s="66"/>
      <c r="B620" s="95"/>
    </row>
    <row r="621" spans="1:2">
      <c r="A621" s="66"/>
      <c r="B621" s="95"/>
    </row>
    <row r="622" spans="1:2">
      <c r="A622" s="66"/>
      <c r="B622" s="95"/>
    </row>
    <row r="623" spans="1:2">
      <c r="A623" s="66"/>
      <c r="B623" s="95"/>
    </row>
    <row r="624" spans="1:2">
      <c r="A624" s="66"/>
      <c r="B624" s="95"/>
    </row>
    <row r="625" spans="1:2">
      <c r="A625" s="66"/>
      <c r="B625" s="95"/>
    </row>
    <row r="626" spans="1:2">
      <c r="A626" s="66"/>
      <c r="B626" s="95"/>
    </row>
    <row r="627" spans="1:2">
      <c r="A627" s="66"/>
      <c r="B627" s="95"/>
    </row>
    <row r="628" spans="1:2">
      <c r="A628" s="66"/>
      <c r="B628" s="95"/>
    </row>
    <row r="629" spans="1:2">
      <c r="A629" s="66"/>
      <c r="B629" s="95"/>
    </row>
    <row r="630" spans="1:2">
      <c r="A630" s="66"/>
      <c r="B630" s="95"/>
    </row>
    <row r="631" spans="1:2">
      <c r="A631" s="66"/>
      <c r="B631" s="95"/>
    </row>
    <row r="632" spans="1:2">
      <c r="A632" s="66"/>
      <c r="B632" s="95"/>
    </row>
    <row r="633" spans="1:2">
      <c r="A633" s="66"/>
      <c r="B633" s="95"/>
    </row>
    <row r="634" spans="1:2">
      <c r="A634" s="66"/>
      <c r="B634" s="95"/>
    </row>
    <row r="635" spans="1:2">
      <c r="A635" s="66"/>
      <c r="B635" s="95"/>
    </row>
    <row r="636" spans="1:2">
      <c r="A636" s="66"/>
      <c r="B636" s="95"/>
    </row>
    <row r="637" spans="1:2">
      <c r="A637" s="66"/>
      <c r="B637" s="95"/>
    </row>
    <row r="638" spans="1:2">
      <c r="A638" s="66"/>
      <c r="B638" s="95"/>
    </row>
    <row r="639" spans="1:2">
      <c r="A639" s="66"/>
      <c r="B639" s="95"/>
    </row>
    <row r="640" spans="1:2">
      <c r="A640" s="66"/>
      <c r="B640" s="95"/>
    </row>
    <row r="641" spans="1:2">
      <c r="A641" s="66"/>
      <c r="B641" s="95"/>
    </row>
    <row r="642" spans="1:2">
      <c r="A642" s="66"/>
      <c r="B642" s="95"/>
    </row>
    <row r="643" spans="1:2">
      <c r="A643" s="66"/>
      <c r="B643" s="95"/>
    </row>
    <row r="644" spans="1:2">
      <c r="A644" s="66"/>
      <c r="B644" s="95"/>
    </row>
    <row r="645" spans="1:2">
      <c r="A645" s="66"/>
      <c r="B645" s="95"/>
    </row>
    <row r="646" spans="1:2">
      <c r="A646" s="66"/>
      <c r="B646" s="95"/>
    </row>
    <row r="647" spans="1:2">
      <c r="A647" s="66"/>
      <c r="B647" s="95"/>
    </row>
    <row r="648" spans="1:2">
      <c r="A648" s="66"/>
      <c r="B648" s="95"/>
    </row>
    <row r="649" spans="1:2">
      <c r="A649" s="66"/>
      <c r="B649" s="95"/>
    </row>
    <row r="650" spans="1:2">
      <c r="A650" s="66"/>
      <c r="B650" s="95"/>
    </row>
    <row r="651" spans="1:2">
      <c r="A651" s="66"/>
      <c r="B651" s="95"/>
    </row>
    <row r="652" spans="1:2">
      <c r="A652" s="66"/>
      <c r="B652" s="95"/>
    </row>
    <row r="653" spans="1:2">
      <c r="A653" s="66"/>
      <c r="B653" s="95"/>
    </row>
    <row r="654" spans="1:2">
      <c r="A654" s="66"/>
      <c r="B654" s="95"/>
    </row>
    <row r="655" spans="1:2">
      <c r="A655" s="66"/>
      <c r="B655" s="95"/>
    </row>
    <row r="656" spans="1:2">
      <c r="A656" s="66"/>
      <c r="B656" s="95"/>
    </row>
    <row r="657" spans="1:2">
      <c r="A657" s="66"/>
      <c r="B657" s="95"/>
    </row>
    <row r="658" spans="1:2">
      <c r="A658" s="66"/>
      <c r="B658" s="95"/>
    </row>
    <row r="659" spans="1:2">
      <c r="A659" s="66"/>
      <c r="B659" s="95"/>
    </row>
    <row r="660" spans="1:2">
      <c r="A660" s="66"/>
      <c r="B660" s="95"/>
    </row>
    <row r="661" spans="1:2">
      <c r="A661" s="66"/>
      <c r="B661" s="95"/>
    </row>
    <row r="662" spans="1:2">
      <c r="A662" s="66"/>
      <c r="B662" s="95"/>
    </row>
    <row r="663" spans="1:2">
      <c r="A663" s="66"/>
      <c r="B663" s="95"/>
    </row>
    <row r="664" spans="1:2">
      <c r="A664" s="66"/>
      <c r="B664" s="95"/>
    </row>
    <row r="665" spans="1:2">
      <c r="A665" s="66"/>
      <c r="B665" s="95"/>
    </row>
    <row r="666" spans="1:2">
      <c r="A666" s="66"/>
      <c r="B666" s="95"/>
    </row>
    <row r="667" spans="1:2">
      <c r="A667" s="66"/>
      <c r="B667" s="95"/>
    </row>
    <row r="668" spans="1:2">
      <c r="A668" s="66"/>
      <c r="B668" s="95"/>
    </row>
    <row r="669" spans="1:2">
      <c r="A669" s="66"/>
      <c r="B669" s="95"/>
    </row>
    <row r="670" spans="1:2">
      <c r="A670" s="66"/>
      <c r="B670" s="95"/>
    </row>
    <row r="671" spans="1:2">
      <c r="A671" s="66"/>
      <c r="B671" s="95"/>
    </row>
    <row r="672" spans="1:2">
      <c r="A672" s="66"/>
      <c r="B672" s="95"/>
    </row>
    <row r="673" spans="1:2">
      <c r="A673" s="66"/>
      <c r="B673" s="95"/>
    </row>
    <row r="674" spans="1:2">
      <c r="A674" s="66"/>
      <c r="B674" s="95"/>
    </row>
    <row r="675" spans="1:2">
      <c r="A675" s="66"/>
      <c r="B675" s="95"/>
    </row>
    <row r="676" spans="1:2">
      <c r="A676" s="66"/>
      <c r="B676" s="95"/>
    </row>
    <row r="677" spans="1:2">
      <c r="A677" s="66"/>
      <c r="B677" s="95"/>
    </row>
    <row r="678" spans="1:2">
      <c r="A678" s="66"/>
      <c r="B678" s="95"/>
    </row>
    <row r="679" spans="1:2">
      <c r="A679" s="66"/>
      <c r="B679" s="95"/>
    </row>
    <row r="680" spans="1:2">
      <c r="A680" s="66"/>
      <c r="B680" s="95"/>
    </row>
    <row r="681" spans="1:2">
      <c r="A681" s="66"/>
      <c r="B681" s="95"/>
    </row>
    <row r="682" spans="1:2">
      <c r="A682" s="66"/>
      <c r="B682" s="95"/>
    </row>
    <row r="683" spans="1:2">
      <c r="A683" s="66"/>
      <c r="B683" s="95"/>
    </row>
    <row r="684" spans="1:2">
      <c r="A684" s="66"/>
      <c r="B684" s="95"/>
    </row>
    <row r="685" spans="1:2">
      <c r="A685" s="66"/>
      <c r="B685" s="95"/>
    </row>
    <row r="686" spans="1:2">
      <c r="A686" s="66"/>
      <c r="B686" s="95"/>
    </row>
    <row r="687" spans="1:2">
      <c r="A687" s="66"/>
      <c r="B687" s="95"/>
    </row>
    <row r="688" spans="1:2">
      <c r="A688" s="66"/>
      <c r="B688" s="95"/>
    </row>
    <row r="689" spans="1:2">
      <c r="A689" s="66"/>
      <c r="B689" s="95"/>
    </row>
    <row r="690" spans="1:2">
      <c r="A690" s="66"/>
      <c r="B690" s="95"/>
    </row>
    <row r="691" spans="1:2">
      <c r="A691" s="66"/>
      <c r="B691" s="95"/>
    </row>
    <row r="692" spans="1:2">
      <c r="A692" s="66"/>
      <c r="B692" s="95"/>
    </row>
    <row r="693" spans="1:2">
      <c r="A693" s="66"/>
      <c r="B693" s="95"/>
    </row>
    <row r="694" spans="1:2">
      <c r="A694" s="66"/>
      <c r="B694" s="95"/>
    </row>
    <row r="695" spans="1:2">
      <c r="A695" s="66"/>
      <c r="B695" s="95"/>
    </row>
    <row r="696" spans="1:2">
      <c r="A696" s="66"/>
      <c r="B696" s="95"/>
    </row>
    <row r="697" spans="1:2">
      <c r="A697" s="66"/>
      <c r="B697" s="95"/>
    </row>
    <row r="698" spans="1:2">
      <c r="A698" s="66"/>
      <c r="B698" s="95"/>
    </row>
    <row r="699" spans="1:2">
      <c r="A699" s="66"/>
      <c r="B699" s="95"/>
    </row>
    <row r="700" spans="1:2">
      <c r="A700" s="66"/>
      <c r="B700" s="95"/>
    </row>
    <row r="701" spans="1:2">
      <c r="A701" s="66"/>
      <c r="B701" s="95"/>
    </row>
    <row r="702" spans="1:2">
      <c r="A702" s="66"/>
      <c r="B702" s="95"/>
    </row>
    <row r="703" spans="1:2">
      <c r="A703" s="66"/>
      <c r="B703" s="95"/>
    </row>
    <row r="704" spans="1:2">
      <c r="A704" s="66"/>
      <c r="B704" s="95"/>
    </row>
    <row r="705" spans="1:2">
      <c r="A705" s="66"/>
      <c r="B705" s="95"/>
    </row>
    <row r="706" spans="1:2">
      <c r="A706" s="66"/>
      <c r="B706" s="95"/>
    </row>
    <row r="707" spans="1:2">
      <c r="A707" s="66"/>
      <c r="B707" s="95"/>
    </row>
    <row r="708" spans="1:2">
      <c r="A708" s="66"/>
      <c r="B708" s="95"/>
    </row>
    <row r="709" spans="1:2">
      <c r="A709" s="66"/>
      <c r="B709" s="95"/>
    </row>
    <row r="710" spans="1:2">
      <c r="A710" s="66"/>
      <c r="B710" s="95"/>
    </row>
    <row r="711" spans="1:2">
      <c r="A711" s="66"/>
      <c r="B711" s="95"/>
    </row>
    <row r="712" spans="1:2">
      <c r="A712" s="66"/>
      <c r="B712" s="95"/>
    </row>
    <row r="713" spans="1:2">
      <c r="A713" s="66"/>
      <c r="B713" s="95"/>
    </row>
    <row r="714" spans="1:2">
      <c r="A714" s="66"/>
      <c r="B714" s="95"/>
    </row>
    <row r="715" spans="1:2">
      <c r="A715" s="66"/>
      <c r="B715" s="95"/>
    </row>
    <row r="716" spans="1:2">
      <c r="A716" s="66"/>
      <c r="B716" s="95"/>
    </row>
    <row r="717" spans="1:2">
      <c r="A717" s="66"/>
      <c r="B717" s="95"/>
    </row>
    <row r="718" spans="1:2">
      <c r="A718" s="66"/>
      <c r="B718" s="95"/>
    </row>
    <row r="719" spans="1:2">
      <c r="A719" s="66"/>
      <c r="B719" s="95"/>
    </row>
    <row r="720" spans="1:2">
      <c r="A720" s="66"/>
      <c r="B720" s="95"/>
    </row>
    <row r="721" spans="1:2">
      <c r="A721" s="66"/>
      <c r="B721" s="95"/>
    </row>
    <row r="722" spans="1:2">
      <c r="A722" s="66"/>
      <c r="B722" s="95"/>
    </row>
    <row r="723" spans="1:2">
      <c r="A723" s="66"/>
      <c r="B723" s="95"/>
    </row>
    <row r="724" spans="1:2">
      <c r="A724" s="66"/>
      <c r="B724" s="95"/>
    </row>
    <row r="725" spans="1:2">
      <c r="A725" s="66"/>
      <c r="B725" s="95"/>
    </row>
    <row r="726" spans="1:2">
      <c r="A726" s="66"/>
      <c r="B726" s="95"/>
    </row>
    <row r="727" spans="1:2">
      <c r="A727" s="66"/>
      <c r="B727" s="95"/>
    </row>
    <row r="728" spans="1:2">
      <c r="A728" s="66"/>
      <c r="B728" s="95"/>
    </row>
    <row r="729" spans="1:2">
      <c r="A729" s="66"/>
      <c r="B729" s="95"/>
    </row>
    <row r="730" spans="1:2">
      <c r="A730" s="66"/>
      <c r="B730" s="95"/>
    </row>
    <row r="731" spans="1:2">
      <c r="A731" s="66"/>
      <c r="B731" s="95"/>
    </row>
    <row r="732" spans="1:2">
      <c r="A732" s="66"/>
      <c r="B732" s="95"/>
    </row>
    <row r="733" spans="1:2">
      <c r="A733" s="66"/>
      <c r="B733" s="95"/>
    </row>
    <row r="734" spans="1:2">
      <c r="A734" s="66"/>
      <c r="B734" s="95"/>
    </row>
    <row r="735" spans="1:2">
      <c r="A735" s="66"/>
      <c r="B735" s="95"/>
    </row>
    <row r="736" spans="1:2">
      <c r="A736" s="66"/>
      <c r="B736" s="95"/>
    </row>
    <row r="737" spans="1:2">
      <c r="A737" s="66"/>
      <c r="B737" s="95"/>
    </row>
    <row r="738" spans="1:2">
      <c r="A738" s="66"/>
      <c r="B738" s="95"/>
    </row>
    <row r="739" spans="1:2">
      <c r="A739" s="66"/>
      <c r="B739" s="95"/>
    </row>
    <row r="740" spans="1:2">
      <c r="A740" s="66"/>
      <c r="B740" s="95"/>
    </row>
    <row r="741" spans="1:2">
      <c r="A741" s="66"/>
      <c r="B741" s="95"/>
    </row>
    <row r="742" spans="1:2">
      <c r="A742" s="66"/>
      <c r="B742" s="95"/>
    </row>
    <row r="743" spans="1:2">
      <c r="A743" s="66"/>
      <c r="B743" s="95"/>
    </row>
    <row r="744" spans="1:2">
      <c r="A744" s="66"/>
      <c r="B744" s="95"/>
    </row>
    <row r="745" spans="1:2">
      <c r="A745" s="66"/>
      <c r="B745" s="95"/>
    </row>
    <row r="746" spans="1:2">
      <c r="A746" s="66"/>
      <c r="B746" s="95"/>
    </row>
    <row r="747" spans="1:2">
      <c r="A747" s="66"/>
      <c r="B747" s="95"/>
    </row>
    <row r="748" spans="1:2">
      <c r="A748" s="66"/>
      <c r="B748" s="95"/>
    </row>
    <row r="749" spans="1:2">
      <c r="A749" s="66"/>
      <c r="B749" s="95"/>
    </row>
    <row r="750" spans="1:2">
      <c r="A750" s="66"/>
      <c r="B750" s="95"/>
    </row>
    <row r="751" spans="1:2">
      <c r="A751" s="66"/>
      <c r="B751" s="95"/>
    </row>
    <row r="752" spans="1:2">
      <c r="A752" s="66"/>
      <c r="B752" s="95"/>
    </row>
    <row r="753" spans="1:2">
      <c r="A753" s="66"/>
      <c r="B753" s="95"/>
    </row>
    <row r="754" spans="1:2">
      <c r="A754" s="66"/>
      <c r="B754" s="95"/>
    </row>
    <row r="755" spans="1:2">
      <c r="A755" s="66"/>
      <c r="B755" s="95"/>
    </row>
    <row r="756" spans="1:2">
      <c r="A756" s="66"/>
      <c r="B756" s="95"/>
    </row>
    <row r="757" spans="1:2">
      <c r="A757" s="66"/>
      <c r="B757" s="95"/>
    </row>
    <row r="758" spans="1:2">
      <c r="A758" s="66"/>
      <c r="B758" s="95"/>
    </row>
    <row r="759" spans="1:2">
      <c r="A759" s="66"/>
      <c r="B759" s="95"/>
    </row>
    <row r="760" spans="1:2">
      <c r="A760" s="66"/>
      <c r="B760" s="95"/>
    </row>
    <row r="761" spans="1:2">
      <c r="A761" s="66"/>
      <c r="B761" s="95"/>
    </row>
    <row r="762" spans="1:2">
      <c r="A762" s="66"/>
      <c r="B762" s="95"/>
    </row>
    <row r="763" spans="1:2">
      <c r="A763" s="66"/>
      <c r="B763" s="95"/>
    </row>
    <row r="764" spans="1:2">
      <c r="A764" s="66"/>
      <c r="B764" s="95"/>
    </row>
    <row r="765" spans="1:2">
      <c r="A765" s="66"/>
      <c r="B765" s="95"/>
    </row>
    <row r="766" spans="1:2">
      <c r="A766" s="66"/>
      <c r="B766" s="95"/>
    </row>
    <row r="767" spans="1:2">
      <c r="A767" s="66"/>
      <c r="B767" s="95"/>
    </row>
    <row r="768" spans="1:2">
      <c r="A768" s="66"/>
      <c r="B768" s="95"/>
    </row>
    <row r="769" spans="1:2">
      <c r="A769" s="66"/>
      <c r="B769" s="95"/>
    </row>
    <row r="770" spans="1:2">
      <c r="A770" s="66"/>
      <c r="B770" s="95"/>
    </row>
    <row r="771" spans="1:2">
      <c r="A771" s="66"/>
      <c r="B771" s="95"/>
    </row>
    <row r="772" spans="1:2">
      <c r="A772" s="66"/>
      <c r="B772" s="95"/>
    </row>
    <row r="773" spans="1:2">
      <c r="A773" s="66"/>
      <c r="B773" s="95"/>
    </row>
    <row r="774" spans="1:2">
      <c r="A774" s="66"/>
      <c r="B774" s="95"/>
    </row>
    <row r="775" spans="1:2">
      <c r="A775" s="66"/>
      <c r="B775" s="95"/>
    </row>
    <row r="776" spans="1:2">
      <c r="A776" s="66"/>
      <c r="B776" s="95"/>
    </row>
    <row r="777" spans="1:2">
      <c r="A777" s="66"/>
      <c r="B777" s="95"/>
    </row>
    <row r="778" spans="1:2">
      <c r="A778" s="66"/>
      <c r="B778" s="95"/>
    </row>
    <row r="779" spans="1:2">
      <c r="A779" s="66"/>
      <c r="B779" s="95"/>
    </row>
    <row r="780" spans="1:2">
      <c r="A780" s="66"/>
      <c r="B780" s="95"/>
    </row>
    <row r="781" spans="1:2">
      <c r="A781" s="66"/>
      <c r="B781" s="95"/>
    </row>
    <row r="782" spans="1:2">
      <c r="A782" s="66"/>
      <c r="B782" s="95"/>
    </row>
    <row r="783" spans="1:2">
      <c r="A783" s="66"/>
      <c r="B783" s="95"/>
    </row>
    <row r="784" spans="1:2">
      <c r="A784" s="66"/>
      <c r="B784" s="95"/>
    </row>
    <row r="785" spans="1:2">
      <c r="A785" s="66"/>
      <c r="B785" s="95"/>
    </row>
    <row r="786" spans="1:2">
      <c r="A786" s="66"/>
      <c r="B786" s="95"/>
    </row>
    <row r="787" spans="1:2">
      <c r="A787" s="66"/>
      <c r="B787" s="95"/>
    </row>
    <row r="788" spans="1:2">
      <c r="A788" s="66"/>
      <c r="B788" s="95"/>
    </row>
    <row r="789" spans="1:2">
      <c r="A789" s="66"/>
      <c r="B789" s="95"/>
    </row>
    <row r="790" spans="1:2">
      <c r="A790" s="66"/>
      <c r="B790" s="95"/>
    </row>
    <row r="791" spans="1:2">
      <c r="A791" s="66"/>
      <c r="B791" s="95"/>
    </row>
    <row r="792" spans="1:2">
      <c r="A792" s="66"/>
      <c r="B792" s="95"/>
    </row>
    <row r="793" spans="1:2">
      <c r="A793" s="66"/>
      <c r="B793" s="95"/>
    </row>
    <row r="794" spans="1:2">
      <c r="A794" s="66"/>
      <c r="B794" s="95"/>
    </row>
    <row r="795" spans="1:2">
      <c r="A795" s="66"/>
      <c r="B795" s="95"/>
    </row>
    <row r="796" spans="1:2">
      <c r="A796" s="66"/>
      <c r="B796" s="95"/>
    </row>
    <row r="797" spans="1:2">
      <c r="A797" s="66"/>
      <c r="B797" s="95"/>
    </row>
    <row r="798" spans="1:2">
      <c r="A798" s="66"/>
      <c r="B798" s="95"/>
    </row>
    <row r="799" spans="1:2">
      <c r="A799" s="66"/>
      <c r="B799" s="95"/>
    </row>
    <row r="800" spans="1:2">
      <c r="A800" s="66"/>
      <c r="B800" s="95"/>
    </row>
    <row r="801" spans="1:2">
      <c r="A801" s="66"/>
      <c r="B801" s="95"/>
    </row>
    <row r="802" spans="1:2">
      <c r="A802" s="66"/>
      <c r="B802" s="95"/>
    </row>
    <row r="803" spans="1:2">
      <c r="A803" s="66"/>
      <c r="B803" s="95"/>
    </row>
    <row r="804" spans="1:2">
      <c r="A804" s="66"/>
      <c r="B804" s="95"/>
    </row>
    <row r="805" spans="1:2">
      <c r="A805" s="66"/>
      <c r="B805" s="95"/>
    </row>
    <row r="806" spans="1:2">
      <c r="A806" s="66"/>
      <c r="B806" s="95"/>
    </row>
    <row r="807" spans="1:2">
      <c r="A807" s="66"/>
      <c r="B807" s="95"/>
    </row>
    <row r="808" spans="1:2">
      <c r="A808" s="66"/>
      <c r="B808" s="95"/>
    </row>
    <row r="809" spans="1:2">
      <c r="A809" s="66"/>
      <c r="B809" s="95"/>
    </row>
    <row r="810" spans="1:2">
      <c r="A810" s="66"/>
      <c r="B810" s="95"/>
    </row>
    <row r="811" spans="1:2">
      <c r="A811" s="66"/>
      <c r="B811" s="95"/>
    </row>
    <row r="812" spans="1:2">
      <c r="A812" s="66"/>
      <c r="B812" s="95"/>
    </row>
    <row r="813" spans="1:2">
      <c r="A813" s="66"/>
      <c r="B813" s="95"/>
    </row>
    <row r="814" spans="1:2">
      <c r="A814" s="66"/>
      <c r="B814" s="95"/>
    </row>
    <row r="815" spans="1:2">
      <c r="A815" s="66"/>
      <c r="B815" s="95"/>
    </row>
    <row r="816" spans="1:2">
      <c r="A816" s="66"/>
      <c r="B816" s="95"/>
    </row>
    <row r="817" spans="1:2">
      <c r="A817" s="66"/>
      <c r="B817" s="95"/>
    </row>
    <row r="818" spans="1:2">
      <c r="A818" s="66"/>
      <c r="B818" s="95"/>
    </row>
    <row r="819" spans="1:2">
      <c r="A819" s="66"/>
      <c r="B819" s="95"/>
    </row>
    <row r="820" spans="1:2">
      <c r="A820" s="66"/>
      <c r="B820" s="95"/>
    </row>
    <row r="821" spans="1:2">
      <c r="A821" s="66"/>
      <c r="B821" s="95"/>
    </row>
    <row r="822" spans="1:2">
      <c r="A822" s="66"/>
      <c r="B822" s="95"/>
    </row>
    <row r="823" spans="1:2">
      <c r="A823" s="66"/>
      <c r="B823" s="95"/>
    </row>
    <row r="824" spans="1:2">
      <c r="A824" s="66"/>
      <c r="B824" s="95"/>
    </row>
    <row r="825" spans="1:2">
      <c r="A825" s="66"/>
      <c r="B825" s="95"/>
    </row>
    <row r="826" spans="1:2">
      <c r="A826" s="66"/>
      <c r="B826" s="95"/>
    </row>
    <row r="827" spans="1:2">
      <c r="A827" s="66"/>
      <c r="B827" s="95"/>
    </row>
    <row r="828" spans="1:2">
      <c r="A828" s="66"/>
      <c r="B828" s="95"/>
    </row>
    <row r="829" spans="1:2">
      <c r="A829" s="66"/>
      <c r="B829" s="95"/>
    </row>
    <row r="830" spans="1:2">
      <c r="A830" s="66"/>
      <c r="B830" s="95"/>
    </row>
    <row r="831" spans="1:2">
      <c r="A831" s="66"/>
      <c r="B831" s="95"/>
    </row>
    <row r="832" spans="1:2">
      <c r="A832" s="66"/>
      <c r="B832" s="95"/>
    </row>
    <row r="833" spans="1:2">
      <c r="A833" s="66"/>
      <c r="B833" s="95"/>
    </row>
    <row r="834" spans="1:2">
      <c r="A834" s="66"/>
      <c r="B834" s="95"/>
    </row>
    <row r="835" spans="1:2">
      <c r="A835" s="66"/>
      <c r="B835" s="95"/>
    </row>
    <row r="836" spans="1:2">
      <c r="A836" s="66"/>
      <c r="B836" s="95"/>
    </row>
    <row r="837" spans="1:2">
      <c r="A837" s="66"/>
      <c r="B837" s="95"/>
    </row>
    <row r="838" spans="1:2">
      <c r="A838" s="66"/>
      <c r="B838" s="95"/>
    </row>
    <row r="839" spans="1:2">
      <c r="A839" s="66"/>
      <c r="B839" s="95"/>
    </row>
    <row r="840" spans="1:2">
      <c r="A840" s="66"/>
      <c r="B840" s="95"/>
    </row>
    <row r="841" spans="1:2">
      <c r="A841" s="66"/>
      <c r="B841" s="95"/>
    </row>
    <row r="842" spans="1:2">
      <c r="A842" s="66"/>
      <c r="B842" s="95"/>
    </row>
    <row r="843" spans="1:2">
      <c r="A843" s="66"/>
      <c r="B843" s="95"/>
    </row>
    <row r="844" spans="1:2">
      <c r="A844" s="66"/>
      <c r="B844" s="95"/>
    </row>
    <row r="845" spans="1:2">
      <c r="A845" s="66"/>
      <c r="B845" s="95"/>
    </row>
    <row r="846" spans="1:2">
      <c r="A846" s="66"/>
      <c r="B846" s="95"/>
    </row>
    <row r="847" spans="1:2">
      <c r="A847" s="66"/>
      <c r="B847" s="95"/>
    </row>
    <row r="848" spans="1:2">
      <c r="A848" s="66"/>
      <c r="B848" s="95"/>
    </row>
    <row r="849" spans="1:2">
      <c r="A849" s="66"/>
      <c r="B849" s="95"/>
    </row>
    <row r="850" spans="1:2">
      <c r="A850" s="66"/>
      <c r="B850" s="95"/>
    </row>
    <row r="851" spans="1:2">
      <c r="A851" s="66"/>
      <c r="B851" s="95"/>
    </row>
    <row r="852" spans="1:2">
      <c r="A852" s="66"/>
      <c r="B852" s="95"/>
    </row>
    <row r="853" spans="1:2">
      <c r="A853" s="66"/>
      <c r="B853" s="95"/>
    </row>
    <row r="854" spans="1:2">
      <c r="A854" s="66"/>
      <c r="B854" s="95"/>
    </row>
    <row r="855" spans="1:2">
      <c r="A855" s="66"/>
      <c r="B855" s="95"/>
    </row>
    <row r="856" spans="1:2">
      <c r="A856" s="66"/>
      <c r="B856" s="95"/>
    </row>
    <row r="857" spans="1:2">
      <c r="A857" s="66"/>
      <c r="B857" s="95"/>
    </row>
    <row r="858" spans="1:2">
      <c r="A858" s="66"/>
      <c r="B858" s="95"/>
    </row>
    <row r="859" spans="1:2">
      <c r="A859" s="66"/>
      <c r="B859" s="95"/>
    </row>
    <row r="860" spans="1:2">
      <c r="A860" s="66"/>
      <c r="B860" s="95"/>
    </row>
    <row r="861" spans="1:2">
      <c r="A861" s="66"/>
      <c r="B861" s="95"/>
    </row>
    <row r="862" spans="1:2">
      <c r="A862" s="66"/>
      <c r="B862" s="95"/>
    </row>
    <row r="863" spans="1:2">
      <c r="A863" s="66"/>
      <c r="B863" s="95"/>
    </row>
    <row r="864" spans="1:2">
      <c r="A864" s="66"/>
      <c r="B864" s="95"/>
    </row>
    <row r="865" spans="1:2">
      <c r="A865" s="66"/>
      <c r="B865" s="95"/>
    </row>
    <row r="866" spans="1:2">
      <c r="A866" s="66"/>
      <c r="B866" s="95"/>
    </row>
    <row r="867" spans="1:2">
      <c r="A867" s="66"/>
      <c r="B867" s="95"/>
    </row>
    <row r="868" spans="1:2">
      <c r="A868" s="66"/>
      <c r="B868" s="95"/>
    </row>
    <row r="869" spans="1:2">
      <c r="A869" s="66"/>
      <c r="B869" s="95"/>
    </row>
    <row r="870" spans="1:2">
      <c r="A870" s="66"/>
      <c r="B870" s="95"/>
    </row>
    <row r="871" spans="1:2">
      <c r="A871" s="66"/>
      <c r="B871" s="95"/>
    </row>
    <row r="872" spans="1:2">
      <c r="A872" s="66"/>
      <c r="B872" s="95"/>
    </row>
    <row r="873" spans="1:2">
      <c r="A873" s="66"/>
      <c r="B873" s="95"/>
    </row>
    <row r="874" spans="1:2">
      <c r="A874" s="66"/>
      <c r="B874" s="95"/>
    </row>
    <row r="875" spans="1:2">
      <c r="A875" s="66"/>
      <c r="B875" s="95"/>
    </row>
    <row r="876" spans="1:2">
      <c r="A876" s="66"/>
      <c r="B876" s="95"/>
    </row>
    <row r="877" spans="1:2">
      <c r="A877" s="66"/>
      <c r="B877" s="95"/>
    </row>
    <row r="878" spans="1:2">
      <c r="A878" s="66"/>
      <c r="B878" s="95"/>
    </row>
    <row r="879" spans="1:2">
      <c r="A879" s="66"/>
      <c r="B879" s="95"/>
    </row>
    <row r="880" spans="1:2">
      <c r="A880" s="66"/>
      <c r="B880" s="95"/>
    </row>
    <row r="881" spans="1:2">
      <c r="A881" s="66"/>
      <c r="B881" s="95"/>
    </row>
    <row r="882" spans="1:2">
      <c r="A882" s="66"/>
      <c r="B882" s="95"/>
    </row>
    <row r="883" spans="1:2">
      <c r="A883" s="66"/>
      <c r="B883" s="95"/>
    </row>
    <row r="884" spans="1:2">
      <c r="A884" s="66"/>
      <c r="B884" s="95"/>
    </row>
    <row r="885" spans="1:2">
      <c r="A885" s="66"/>
      <c r="B885" s="95"/>
    </row>
    <row r="886" spans="1:2">
      <c r="A886" s="66"/>
      <c r="B886" s="95"/>
    </row>
    <row r="887" spans="1:2">
      <c r="A887" s="66"/>
      <c r="B887" s="95"/>
    </row>
    <row r="888" spans="1:2">
      <c r="A888" s="66"/>
      <c r="B888" s="95"/>
    </row>
    <row r="889" spans="1:2">
      <c r="A889" s="66"/>
      <c r="B889" s="95"/>
    </row>
    <row r="890" spans="1:2">
      <c r="A890" s="66"/>
      <c r="B890" s="95"/>
    </row>
    <row r="891" spans="1:2">
      <c r="A891" s="66"/>
      <c r="B891" s="95"/>
    </row>
    <row r="892" spans="1:2">
      <c r="A892" s="66"/>
      <c r="B892" s="95"/>
    </row>
    <row r="893" spans="1:2">
      <c r="A893" s="66"/>
      <c r="B893" s="95"/>
    </row>
    <row r="894" spans="1:2">
      <c r="A894" s="66"/>
      <c r="B894" s="95"/>
    </row>
    <row r="895" spans="1:2">
      <c r="A895" s="66"/>
      <c r="B895" s="95"/>
    </row>
    <row r="896" spans="1:2">
      <c r="A896" s="66"/>
      <c r="B896" s="95"/>
    </row>
    <row r="897" spans="1:2">
      <c r="A897" s="66"/>
      <c r="B897" s="95"/>
    </row>
    <row r="898" spans="1:2">
      <c r="A898" s="66"/>
      <c r="B898" s="95"/>
    </row>
    <row r="899" spans="1:2">
      <c r="A899" s="66"/>
      <c r="B899" s="95"/>
    </row>
    <row r="900" spans="1:2">
      <c r="A900" s="66"/>
      <c r="B900" s="95"/>
    </row>
    <row r="901" spans="1:2">
      <c r="A901" s="66"/>
      <c r="B901" s="95"/>
    </row>
    <row r="902" spans="1:2">
      <c r="A902" s="66"/>
      <c r="B902" s="95"/>
    </row>
    <row r="903" spans="1:2">
      <c r="A903" s="66"/>
      <c r="B903" s="95"/>
    </row>
    <row r="904" spans="1:2">
      <c r="A904" s="66"/>
      <c r="B904" s="95"/>
    </row>
    <row r="905" spans="1:2">
      <c r="A905" s="66"/>
      <c r="B905" s="95"/>
    </row>
    <row r="906" spans="1:2">
      <c r="A906" s="66"/>
      <c r="B906" s="95"/>
    </row>
    <row r="907" spans="1:2">
      <c r="A907" s="66"/>
      <c r="B907" s="95"/>
    </row>
    <row r="908" spans="1:2">
      <c r="A908" s="66"/>
      <c r="B908" s="95"/>
    </row>
    <row r="909" spans="1:2">
      <c r="A909" s="66"/>
      <c r="B909" s="95"/>
    </row>
    <row r="910" spans="1:2">
      <c r="A910" s="66"/>
      <c r="B910" s="95"/>
    </row>
    <row r="911" spans="1:2">
      <c r="A911" s="66"/>
      <c r="B911" s="95"/>
    </row>
    <row r="912" spans="1:2">
      <c r="A912" s="66"/>
      <c r="B912" s="95"/>
    </row>
    <row r="913" spans="1:2">
      <c r="A913" s="66"/>
      <c r="B913" s="95"/>
    </row>
    <row r="914" spans="1:2">
      <c r="A914" s="66"/>
      <c r="B914" s="95"/>
    </row>
    <row r="915" spans="1:2">
      <c r="A915" s="66"/>
      <c r="B915" s="95"/>
    </row>
    <row r="916" spans="1:2">
      <c r="A916" s="66"/>
      <c r="B916" s="95"/>
    </row>
    <row r="917" spans="1:2">
      <c r="A917" s="66"/>
      <c r="B917" s="95"/>
    </row>
    <row r="918" spans="1:2">
      <c r="A918" s="66"/>
      <c r="B918" s="95"/>
    </row>
    <row r="919" spans="1:2">
      <c r="A919" s="66"/>
      <c r="B919" s="95"/>
    </row>
    <row r="920" spans="1:2">
      <c r="A920" s="66"/>
      <c r="B920" s="95"/>
    </row>
    <row r="921" spans="1:2">
      <c r="A921" s="66"/>
      <c r="B921" s="95"/>
    </row>
    <row r="922" spans="1:2">
      <c r="A922" s="66"/>
      <c r="B922" s="95"/>
    </row>
    <row r="923" spans="1:2">
      <c r="A923" s="66"/>
      <c r="B923" s="95"/>
    </row>
    <row r="924" spans="1:2">
      <c r="A924" s="66"/>
      <c r="B924" s="95"/>
    </row>
    <row r="925" spans="1:2">
      <c r="A925" s="66"/>
      <c r="B925" s="95"/>
    </row>
    <row r="926" spans="1:2">
      <c r="A926" s="66"/>
      <c r="B926" s="95"/>
    </row>
    <row r="927" spans="1:2">
      <c r="A927" s="66"/>
      <c r="B927" s="95"/>
    </row>
    <row r="928" spans="1:2">
      <c r="A928" s="66"/>
      <c r="B928" s="95"/>
    </row>
    <row r="929" spans="1:2">
      <c r="A929" s="66"/>
      <c r="B929" s="95"/>
    </row>
    <row r="930" spans="1:2">
      <c r="A930" s="66"/>
      <c r="B930" s="95"/>
    </row>
    <row r="931" spans="1:2">
      <c r="A931" s="66"/>
      <c r="B931" s="95"/>
    </row>
    <row r="932" spans="1:2">
      <c r="A932" s="66"/>
      <c r="B932" s="95"/>
    </row>
    <row r="933" spans="1:2">
      <c r="A933" s="66"/>
      <c r="B933" s="95"/>
    </row>
    <row r="934" spans="1:2">
      <c r="A934" s="66"/>
      <c r="B934" s="95"/>
    </row>
    <row r="935" spans="1:2">
      <c r="A935" s="66"/>
      <c r="B935" s="95"/>
    </row>
    <row r="936" spans="1:2">
      <c r="A936" s="66"/>
      <c r="B936" s="95"/>
    </row>
    <row r="937" spans="1:2">
      <c r="A937" s="66"/>
      <c r="B937" s="95"/>
    </row>
    <row r="938" spans="1:2">
      <c r="A938" s="66"/>
      <c r="B938" s="95"/>
    </row>
    <row r="939" spans="1:2">
      <c r="A939" s="66"/>
      <c r="B939" s="95"/>
    </row>
    <row r="940" spans="1:2">
      <c r="A940" s="66"/>
      <c r="B940" s="95"/>
    </row>
    <row r="941" spans="1:2">
      <c r="A941" s="66"/>
      <c r="B941" s="95"/>
    </row>
    <row r="942" spans="1:2">
      <c r="A942" s="66"/>
      <c r="B942" s="95"/>
    </row>
    <row r="943" spans="1:2">
      <c r="A943" s="66"/>
      <c r="B943" s="95"/>
    </row>
    <row r="944" spans="1:2">
      <c r="A944" s="66"/>
      <c r="B944" s="95"/>
    </row>
    <row r="945" spans="1:2">
      <c r="A945" s="66"/>
      <c r="B945" s="95"/>
    </row>
    <row r="946" spans="1:2">
      <c r="A946" s="66"/>
      <c r="B946" s="95"/>
    </row>
    <row r="947" spans="1:2">
      <c r="A947" s="66"/>
      <c r="B947" s="95"/>
    </row>
    <row r="948" spans="1:2">
      <c r="A948" s="66"/>
      <c r="B948" s="95"/>
    </row>
    <row r="949" spans="1:2">
      <c r="A949" s="66"/>
      <c r="B949" s="95"/>
    </row>
    <row r="950" spans="1:2">
      <c r="A950" s="66"/>
      <c r="B950" s="95"/>
    </row>
    <row r="951" spans="1:2">
      <c r="A951" s="66"/>
      <c r="B951" s="95"/>
    </row>
    <row r="952" spans="1:2">
      <c r="A952" s="66"/>
      <c r="B952" s="95"/>
    </row>
    <row r="953" spans="1:2">
      <c r="A953" s="66"/>
      <c r="B953" s="95"/>
    </row>
    <row r="954" spans="1:2">
      <c r="A954" s="66"/>
      <c r="B954" s="95"/>
    </row>
    <row r="955" spans="1:2">
      <c r="A955" s="66"/>
      <c r="B955" s="95"/>
    </row>
    <row r="956" spans="1:2">
      <c r="A956" s="66"/>
      <c r="B956" s="95"/>
    </row>
    <row r="957" spans="1:2">
      <c r="A957" s="66"/>
      <c r="B957" s="95"/>
    </row>
    <row r="958" spans="1:2">
      <c r="A958" s="66"/>
      <c r="B958" s="95"/>
    </row>
    <row r="959" spans="1:2">
      <c r="A959" s="66"/>
      <c r="B959" s="95"/>
    </row>
    <row r="960" spans="1:2">
      <c r="A960" s="66"/>
      <c r="B960" s="95"/>
    </row>
    <row r="961" spans="1:2">
      <c r="A961" s="66"/>
      <c r="B961" s="95"/>
    </row>
    <row r="962" spans="1:2">
      <c r="A962" s="66"/>
      <c r="B962" s="95"/>
    </row>
    <row r="963" spans="1:2">
      <c r="A963" s="66"/>
      <c r="B963" s="95"/>
    </row>
    <row r="964" spans="1:2">
      <c r="A964" s="66"/>
      <c r="B964" s="95"/>
    </row>
    <row r="965" spans="1:2">
      <c r="A965" s="66"/>
      <c r="B965" s="95"/>
    </row>
    <row r="966" spans="1:2">
      <c r="A966" s="66"/>
      <c r="B966" s="95"/>
    </row>
    <row r="967" spans="1:2">
      <c r="A967" s="66"/>
      <c r="B967" s="95"/>
    </row>
    <row r="968" spans="1:2">
      <c r="A968" s="66"/>
      <c r="B968" s="95"/>
    </row>
    <row r="969" spans="1:2">
      <c r="A969" s="66"/>
      <c r="B969" s="95"/>
    </row>
    <row r="970" spans="1:2">
      <c r="A970" s="66"/>
      <c r="B970" s="95"/>
    </row>
    <row r="971" spans="1:2">
      <c r="A971" s="66"/>
      <c r="B971" s="95"/>
    </row>
    <row r="972" spans="1:2">
      <c r="A972" s="66"/>
      <c r="B972" s="95"/>
    </row>
    <row r="973" spans="1:2">
      <c r="A973" s="66"/>
      <c r="B973" s="95"/>
    </row>
    <row r="974" spans="1:2">
      <c r="A974" s="66"/>
      <c r="B974" s="95"/>
    </row>
    <row r="975" spans="1:2">
      <c r="A975" s="66"/>
      <c r="B975" s="95"/>
    </row>
    <row r="976" spans="1:2">
      <c r="A976" s="66"/>
      <c r="B976" s="95"/>
    </row>
    <row r="977" spans="1:2">
      <c r="A977" s="66"/>
      <c r="B977" s="95"/>
    </row>
    <row r="978" spans="1:2">
      <c r="A978" s="66"/>
      <c r="B978" s="95"/>
    </row>
    <row r="979" spans="1:2">
      <c r="A979" s="66"/>
      <c r="B979" s="95"/>
    </row>
    <row r="980" spans="1:2">
      <c r="A980" s="66"/>
      <c r="B980" s="95"/>
    </row>
    <row r="981" spans="1:2">
      <c r="A981" s="66"/>
      <c r="B981" s="95"/>
    </row>
    <row r="982" spans="1:2">
      <c r="A982" s="66"/>
      <c r="B982" s="95"/>
    </row>
    <row r="983" spans="1:2">
      <c r="A983" s="66"/>
      <c r="B983" s="95"/>
    </row>
    <row r="984" spans="1:2">
      <c r="A984" s="66"/>
      <c r="B984" s="95"/>
    </row>
    <row r="985" spans="1:2">
      <c r="A985" s="66"/>
      <c r="B985" s="95"/>
    </row>
    <row r="986" spans="1:2">
      <c r="A986" s="66"/>
      <c r="B986" s="95"/>
    </row>
    <row r="987" spans="1:2">
      <c r="A987" s="66"/>
      <c r="B987" s="95"/>
    </row>
    <row r="988" spans="1:2">
      <c r="A988" s="66"/>
      <c r="B988" s="95"/>
    </row>
    <row r="989" spans="1:2">
      <c r="A989" s="66"/>
      <c r="B989" s="95"/>
    </row>
    <row r="990" spans="1:2">
      <c r="A990" s="66"/>
      <c r="B990" s="95"/>
    </row>
    <row r="991" spans="1:2">
      <c r="A991" s="66"/>
      <c r="B991" s="95"/>
    </row>
    <row r="992" spans="1:2">
      <c r="A992" s="66"/>
      <c r="B992" s="95"/>
    </row>
    <row r="993" spans="1:2">
      <c r="A993" s="66"/>
      <c r="B993" s="95"/>
    </row>
    <row r="994" spans="1:2">
      <c r="A994" s="66"/>
      <c r="B994" s="95"/>
    </row>
    <row r="995" spans="1:2">
      <c r="A995" s="66"/>
      <c r="B995" s="95"/>
    </row>
    <row r="996" spans="1:2">
      <c r="A996" s="66"/>
      <c r="B996" s="95"/>
    </row>
    <row r="997" spans="1:2">
      <c r="A997" s="66"/>
      <c r="B997" s="95"/>
    </row>
    <row r="998" spans="1:2">
      <c r="A998" s="66"/>
      <c r="B998" s="95"/>
    </row>
    <row r="999" spans="1:2">
      <c r="A999" s="66"/>
      <c r="B999" s="95"/>
    </row>
    <row r="1000" spans="1:2">
      <c r="A1000" s="66"/>
      <c r="B1000" s="95"/>
    </row>
    <row r="1001" spans="1:2">
      <c r="A1001" s="66"/>
      <c r="B1001" s="95"/>
    </row>
    <row r="1002" spans="1:2">
      <c r="A1002" s="66"/>
      <c r="B1002" s="95"/>
    </row>
    <row r="1003" spans="1:2">
      <c r="A1003" s="66"/>
      <c r="B1003" s="95"/>
    </row>
    <row r="1004" spans="1:2">
      <c r="A1004" s="66"/>
      <c r="B1004" s="95"/>
    </row>
    <row r="1005" spans="1:2">
      <c r="A1005" s="66"/>
      <c r="B1005" s="95"/>
    </row>
    <row r="1006" spans="1:2">
      <c r="A1006" s="66"/>
      <c r="B1006" s="95"/>
    </row>
    <row r="1007" spans="1:2">
      <c r="A1007" s="66"/>
      <c r="B1007" s="95"/>
    </row>
    <row r="1008" spans="1:2">
      <c r="A1008" s="66"/>
      <c r="B1008" s="95"/>
    </row>
    <row r="1009" spans="1:2">
      <c r="A1009" s="66"/>
      <c r="B1009" s="95"/>
    </row>
    <row r="1010" spans="1:2">
      <c r="A1010" s="66"/>
      <c r="B1010" s="95"/>
    </row>
    <row r="1011" spans="1:2">
      <c r="A1011" s="66"/>
      <c r="B1011" s="95"/>
    </row>
    <row r="1012" spans="1:2">
      <c r="A1012" s="66"/>
      <c r="B1012" s="95"/>
    </row>
    <row r="1013" spans="1:2">
      <c r="A1013" s="66"/>
      <c r="B1013" s="95"/>
    </row>
    <row r="1014" spans="1:2">
      <c r="A1014" s="66"/>
      <c r="B1014" s="95"/>
    </row>
    <row r="1015" spans="1:2">
      <c r="A1015" s="66"/>
      <c r="B1015" s="95"/>
    </row>
    <row r="1016" spans="1:2">
      <c r="A1016" s="66"/>
      <c r="B1016" s="95"/>
    </row>
    <row r="1017" spans="1:2">
      <c r="A1017" s="66"/>
      <c r="B1017" s="95"/>
    </row>
    <row r="1018" spans="1:2">
      <c r="A1018" s="66"/>
      <c r="B1018" s="95"/>
    </row>
    <row r="1019" spans="1:2">
      <c r="A1019" s="66"/>
      <c r="B1019" s="95"/>
    </row>
    <row r="1020" spans="1:2">
      <c r="A1020" s="66"/>
      <c r="B1020" s="95"/>
    </row>
    <row r="1021" spans="1:2">
      <c r="A1021" s="66"/>
      <c r="B1021" s="95"/>
    </row>
    <row r="1022" spans="1:2">
      <c r="A1022" s="66"/>
      <c r="B1022" s="95"/>
    </row>
    <row r="1023" spans="1:2">
      <c r="A1023" s="66"/>
      <c r="B1023" s="95"/>
    </row>
    <row r="1024" spans="1:2">
      <c r="A1024" s="66"/>
      <c r="B1024" s="95"/>
    </row>
    <row r="1025" spans="1:2">
      <c r="A1025" s="66"/>
      <c r="B1025" s="95"/>
    </row>
    <row r="1026" spans="1:2">
      <c r="A1026" s="66"/>
      <c r="B1026" s="95"/>
    </row>
    <row r="1027" spans="1:2">
      <c r="A1027" s="66"/>
      <c r="B1027" s="95"/>
    </row>
    <row r="1028" spans="1:2">
      <c r="A1028" s="66"/>
      <c r="B1028" s="95"/>
    </row>
    <row r="1029" spans="1:2">
      <c r="A1029" s="66"/>
      <c r="B1029" s="95"/>
    </row>
    <row r="1030" spans="1:2">
      <c r="A1030" s="66"/>
      <c r="B1030" s="95"/>
    </row>
    <row r="1031" spans="1:2">
      <c r="A1031" s="66"/>
      <c r="B1031" s="95"/>
    </row>
    <row r="1032" spans="1:2">
      <c r="A1032" s="66"/>
      <c r="B1032" s="95"/>
    </row>
    <row r="1033" spans="1:2">
      <c r="A1033" s="66"/>
      <c r="B1033" s="95"/>
    </row>
    <row r="1034" spans="1:2">
      <c r="A1034" s="66"/>
      <c r="B1034" s="95"/>
    </row>
    <row r="1035" spans="1:2">
      <c r="A1035" s="66"/>
      <c r="B1035" s="95"/>
    </row>
    <row r="1036" spans="1:2">
      <c r="A1036" s="66"/>
      <c r="B1036" s="95"/>
    </row>
    <row r="1037" spans="1:2">
      <c r="A1037" s="66"/>
      <c r="B1037" s="95"/>
    </row>
    <row r="1038" spans="1:2">
      <c r="A1038" s="66"/>
      <c r="B1038" s="95"/>
    </row>
    <row r="1039" spans="1:2">
      <c r="A1039" s="66"/>
      <c r="B1039" s="95"/>
    </row>
    <row r="1040" spans="1:2">
      <c r="A1040" s="66"/>
      <c r="B1040" s="95"/>
    </row>
    <row r="1041" spans="1:2">
      <c r="A1041" s="66"/>
      <c r="B1041" s="95"/>
    </row>
    <row r="1042" spans="1:2">
      <c r="A1042" s="66"/>
      <c r="B1042" s="95"/>
    </row>
    <row r="1043" spans="1:2">
      <c r="A1043" s="66"/>
      <c r="B1043" s="95"/>
    </row>
    <row r="1044" spans="1:2">
      <c r="A1044" s="66"/>
      <c r="B1044" s="95"/>
    </row>
    <row r="1045" spans="1:2">
      <c r="A1045" s="66"/>
      <c r="B1045" s="95"/>
    </row>
    <row r="1046" spans="1:2">
      <c r="A1046" s="66"/>
      <c r="B1046" s="95"/>
    </row>
    <row r="1047" spans="1:2">
      <c r="A1047" s="66"/>
      <c r="B1047" s="95"/>
    </row>
    <row r="1048" spans="1:2">
      <c r="A1048" s="66"/>
      <c r="B1048" s="95"/>
    </row>
    <row r="1049" spans="1:2">
      <c r="A1049" s="66"/>
      <c r="B1049" s="95"/>
    </row>
    <row r="1050" spans="1:2">
      <c r="A1050" s="66"/>
      <c r="B1050" s="95"/>
    </row>
    <row r="1051" spans="1:2">
      <c r="A1051" s="66"/>
      <c r="B1051" s="95"/>
    </row>
    <row r="1052" spans="1:2">
      <c r="A1052" s="66"/>
      <c r="B1052" s="95"/>
    </row>
    <row r="1053" spans="1:2">
      <c r="A1053" s="66"/>
      <c r="B1053" s="95"/>
    </row>
    <row r="1054" spans="1:2">
      <c r="A1054" s="66"/>
      <c r="B1054" s="95"/>
    </row>
    <row r="1055" spans="1:2">
      <c r="A1055" s="66"/>
      <c r="B1055" s="95"/>
    </row>
    <row r="1056" spans="1:2">
      <c r="A1056" s="66"/>
      <c r="B1056" s="95"/>
    </row>
    <row r="1057" spans="1:2">
      <c r="A1057" s="66"/>
      <c r="B1057" s="95"/>
    </row>
    <row r="1058" spans="1:2">
      <c r="A1058" s="66"/>
      <c r="B1058" s="95"/>
    </row>
    <row r="1059" spans="1:2">
      <c r="A1059" s="66"/>
      <c r="B1059" s="95"/>
    </row>
    <row r="1060" spans="1:2">
      <c r="A1060" s="66"/>
      <c r="B1060" s="95"/>
    </row>
    <row r="1061" spans="1:2">
      <c r="A1061" s="66"/>
      <c r="B1061" s="95"/>
    </row>
    <row r="1062" spans="1:2">
      <c r="A1062" s="66"/>
      <c r="B1062" s="95"/>
    </row>
    <row r="1063" spans="1:2">
      <c r="A1063" s="66"/>
      <c r="B1063" s="95"/>
    </row>
    <row r="1064" spans="1:2">
      <c r="A1064" s="66"/>
      <c r="B1064" s="95"/>
    </row>
    <row r="1065" spans="1:2">
      <c r="A1065" s="66"/>
      <c r="B1065" s="95"/>
    </row>
    <row r="1066" spans="1:2">
      <c r="A1066" s="66"/>
      <c r="B1066" s="95"/>
    </row>
    <row r="1067" spans="1:2">
      <c r="A1067" s="66"/>
      <c r="B1067" s="95"/>
    </row>
    <row r="1068" spans="1:2">
      <c r="A1068" s="66"/>
      <c r="B1068" s="95"/>
    </row>
    <row r="1069" spans="1:2">
      <c r="A1069" s="66"/>
      <c r="B1069" s="95"/>
    </row>
    <row r="1070" spans="1:2">
      <c r="A1070" s="66"/>
      <c r="B1070" s="95"/>
    </row>
    <row r="1071" spans="1:2">
      <c r="A1071" s="66"/>
      <c r="B1071" s="95"/>
    </row>
    <row r="1072" spans="1:2">
      <c r="A1072" s="66"/>
      <c r="B1072" s="95"/>
    </row>
    <row r="1073" spans="1:2">
      <c r="A1073" s="66"/>
      <c r="B1073" s="95"/>
    </row>
    <row r="1074" spans="1:2">
      <c r="A1074" s="66"/>
      <c r="B1074" s="95"/>
    </row>
    <row r="1075" spans="1:2">
      <c r="A1075" s="66"/>
      <c r="B1075" s="95"/>
    </row>
    <row r="1076" spans="1:2">
      <c r="A1076" s="66"/>
      <c r="B1076" s="95"/>
    </row>
    <row r="1077" spans="1:2">
      <c r="A1077" s="66"/>
      <c r="B1077" s="95"/>
    </row>
    <row r="1078" spans="1:2">
      <c r="A1078" s="66"/>
      <c r="B1078" s="95"/>
    </row>
    <row r="1079" spans="1:2">
      <c r="A1079" s="66"/>
      <c r="B1079" s="95"/>
    </row>
    <row r="1080" spans="1:2">
      <c r="A1080" s="66"/>
      <c r="B1080" s="95"/>
    </row>
    <row r="1081" spans="1:2">
      <c r="A1081" s="66"/>
      <c r="B1081" s="95"/>
    </row>
    <row r="1082" spans="1:2">
      <c r="A1082" s="66"/>
      <c r="B1082" s="95"/>
    </row>
    <row r="1083" spans="1:2">
      <c r="A1083" s="66"/>
      <c r="B1083" s="95"/>
    </row>
    <row r="1084" spans="1:2">
      <c r="A1084" s="66"/>
      <c r="B1084" s="95"/>
    </row>
    <row r="1085" spans="1:2">
      <c r="A1085" s="66"/>
      <c r="B1085" s="95"/>
    </row>
    <row r="1086" spans="1:2">
      <c r="A1086" s="66"/>
      <c r="B1086" s="95"/>
    </row>
    <row r="1087" spans="1:2">
      <c r="A1087" s="66"/>
      <c r="B1087" s="95"/>
    </row>
    <row r="1088" spans="1:2">
      <c r="A1088" s="66"/>
      <c r="B1088" s="95"/>
    </row>
    <row r="1089" spans="1:2">
      <c r="A1089" s="66"/>
      <c r="B1089" s="95"/>
    </row>
    <row r="1090" spans="1:2">
      <c r="A1090" s="66"/>
      <c r="B1090" s="95"/>
    </row>
    <row r="1091" spans="1:2">
      <c r="A1091" s="66"/>
      <c r="B1091" s="95"/>
    </row>
    <row r="1092" spans="1:2">
      <c r="A1092" s="66"/>
      <c r="B1092" s="95"/>
    </row>
    <row r="1093" spans="1:2">
      <c r="A1093" s="66"/>
      <c r="B1093" s="95"/>
    </row>
    <row r="1094" spans="1:2">
      <c r="A1094" s="66"/>
      <c r="B1094" s="95"/>
    </row>
    <row r="1095" spans="1:2">
      <c r="A1095" s="66"/>
      <c r="B1095" s="95"/>
    </row>
    <row r="1096" spans="1:2">
      <c r="A1096" s="66"/>
      <c r="B1096" s="95"/>
    </row>
    <row r="1097" spans="1:2">
      <c r="A1097" s="66"/>
      <c r="B1097" s="95"/>
    </row>
    <row r="1098" spans="1:2">
      <c r="A1098" s="66"/>
      <c r="B1098" s="95"/>
    </row>
    <row r="1099" spans="1:2">
      <c r="A1099" s="66"/>
      <c r="B1099" s="95"/>
    </row>
    <row r="1100" spans="1:2">
      <c r="A1100" s="66"/>
      <c r="B1100" s="95"/>
    </row>
    <row r="1101" spans="1:2">
      <c r="A1101" s="66"/>
      <c r="B1101" s="95"/>
    </row>
    <row r="1102" spans="1:2">
      <c r="A1102" s="66"/>
      <c r="B1102" s="95"/>
    </row>
    <row r="1103" spans="1:2">
      <c r="A1103" s="66"/>
      <c r="B1103" s="95"/>
    </row>
    <row r="1104" spans="1:2">
      <c r="A1104" s="66"/>
      <c r="B1104" s="95"/>
    </row>
    <row r="1105" spans="1:2">
      <c r="A1105" s="66"/>
      <c r="B1105" s="95"/>
    </row>
    <row r="1106" spans="1:2">
      <c r="A1106" s="66"/>
      <c r="B1106" s="95"/>
    </row>
    <row r="1107" spans="1:2">
      <c r="A1107" s="66"/>
      <c r="B1107" s="95"/>
    </row>
    <row r="1108" spans="1:2">
      <c r="A1108" s="66"/>
      <c r="B1108" s="95"/>
    </row>
    <row r="1109" spans="1:2">
      <c r="A1109" s="66"/>
      <c r="B1109" s="95"/>
    </row>
    <row r="1110" spans="1:2">
      <c r="A1110" s="66"/>
      <c r="B1110" s="95"/>
    </row>
    <row r="1111" spans="1:2">
      <c r="A1111" s="66"/>
      <c r="B1111" s="95"/>
    </row>
    <row r="1112" spans="1:2">
      <c r="A1112" s="66"/>
      <c r="B1112" s="95"/>
    </row>
    <row r="1113" spans="1:2">
      <c r="B1113" s="95"/>
    </row>
  </sheetData>
  <autoFilter ref="A7:BF373" xr:uid="{00000000-0009-0000-0000-000004000000}"/>
  <mergeCells count="37">
    <mergeCell ref="BI3:BJ3"/>
    <mergeCell ref="BI4:BJ4"/>
    <mergeCell ref="AG4:AP4"/>
    <mergeCell ref="AI5:AK5"/>
    <mergeCell ref="AL5:AM5"/>
    <mergeCell ref="AN5:AP5"/>
    <mergeCell ref="BD4:BF4"/>
    <mergeCell ref="AG5:AH5"/>
    <mergeCell ref="BA3:BF3"/>
    <mergeCell ref="BA4:BC4"/>
    <mergeCell ref="AV5:AW5"/>
    <mergeCell ref="AX5:AZ5"/>
    <mergeCell ref="AQ5:AR5"/>
    <mergeCell ref="AS5:AU5"/>
    <mergeCell ref="AQ4:AZ4"/>
    <mergeCell ref="AG3:AZ3"/>
    <mergeCell ref="Q4:R5"/>
    <mergeCell ref="S4:T5"/>
    <mergeCell ref="U4:V5"/>
    <mergeCell ref="W4:X5"/>
    <mergeCell ref="AE3:AF5"/>
    <mergeCell ref="Y3:AD3"/>
    <mergeCell ref="Y4:AA4"/>
    <mergeCell ref="AB4:AD4"/>
    <mergeCell ref="Q3:W3"/>
    <mergeCell ref="A3:A6"/>
    <mergeCell ref="B3:B6"/>
    <mergeCell ref="C3:C6"/>
    <mergeCell ref="D3:D6"/>
    <mergeCell ref="K3:P3"/>
    <mergeCell ref="I4:I6"/>
    <mergeCell ref="E4:F4"/>
    <mergeCell ref="G4:H4"/>
    <mergeCell ref="E3:H3"/>
    <mergeCell ref="I3:J3"/>
    <mergeCell ref="K4:M4"/>
    <mergeCell ref="N4:P4"/>
  </mergeCells>
  <phoneticPr fontId="1"/>
  <conditionalFormatting sqref="A8:BF373">
    <cfRule type="expression" dxfId="0" priority="1">
      <formula>$D8:$D373=1</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2" manualBreakCount="12">
    <brk id="37" min="1" max="57" man="1"/>
    <brk id="68" min="1" max="57" man="1"/>
    <brk id="98" min="1" max="57" man="1"/>
    <brk id="129" min="1" max="57" man="1"/>
    <brk id="160" min="1" max="57" man="1"/>
    <brk id="190" min="1" max="57" man="1"/>
    <brk id="221" min="1" max="57" man="1"/>
    <brk id="251" min="1" max="57" man="1"/>
    <brk id="282" min="1" max="57" man="1"/>
    <brk id="313" min="1" max="57" man="1"/>
    <brk id="342" min="1" max="57" man="1"/>
    <brk id="37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425"/>
  <sheetViews>
    <sheetView view="pageBreakPreview" zoomScaleNormal="100" zoomScaleSheetLayoutView="100" workbookViewId="0">
      <selection activeCell="BA388" sqref="BA388"/>
    </sheetView>
  </sheetViews>
  <sheetFormatPr defaultColWidth="3.109375" defaultRowHeight="18.75" customHeight="1"/>
  <cols>
    <col min="1" max="1" width="3.109375" style="308" customWidth="1"/>
    <col min="2" max="3" width="3.109375" style="308"/>
    <col min="4" max="4" width="3.109375" style="308" customWidth="1"/>
    <col min="5" max="5" width="3.109375" style="308"/>
    <col min="6" max="6" width="3.109375" style="308" customWidth="1"/>
    <col min="7" max="7" width="3.109375" style="308"/>
    <col min="8" max="9" width="3.109375" style="308" customWidth="1"/>
    <col min="10" max="10" width="3.109375" style="308"/>
    <col min="11" max="13" width="3.109375" style="308" customWidth="1"/>
    <col min="14" max="14" width="3.109375" style="308"/>
    <col min="15" max="15" width="3.109375" style="308" customWidth="1"/>
    <col min="16" max="16" width="3.109375" style="308"/>
    <col min="17" max="19" width="3.109375" style="308" customWidth="1"/>
    <col min="20" max="21" width="3.109375" style="308"/>
    <col min="22" max="22" width="3.109375" style="308" customWidth="1"/>
    <col min="23" max="24" width="3.109375" style="308"/>
    <col min="25" max="25" width="3.109375" style="308" customWidth="1"/>
    <col min="26" max="30" width="3.109375" style="308"/>
    <col min="31" max="31" width="3.109375" style="308" customWidth="1"/>
    <col min="32" max="32" width="3.109375" style="308"/>
    <col min="33" max="33" width="3.109375" style="308" customWidth="1"/>
    <col min="34" max="16384" width="3.109375" style="308"/>
  </cols>
  <sheetData>
    <row r="1" spans="1:40" ht="18.75" customHeight="1">
      <c r="A1" s="308" t="s">
        <v>588</v>
      </c>
    </row>
    <row r="2" spans="1:40" ht="18.75" customHeight="1">
      <c r="A2" s="308" t="s">
        <v>84</v>
      </c>
    </row>
    <row r="3" spans="1:40" ht="18.75" customHeight="1">
      <c r="B3" s="310" t="s">
        <v>39</v>
      </c>
      <c r="C3" s="311"/>
      <c r="D3" s="311"/>
      <c r="E3" s="311"/>
      <c r="F3" s="311"/>
      <c r="G3" s="311"/>
      <c r="H3" s="311"/>
      <c r="I3" s="311"/>
      <c r="J3" s="312"/>
      <c r="K3" s="310"/>
      <c r="L3" s="311"/>
      <c r="M3" s="311"/>
      <c r="N3" s="311"/>
      <c r="O3" s="311"/>
      <c r="P3" s="311"/>
      <c r="Q3" s="311"/>
      <c r="R3" s="311"/>
      <c r="S3" s="311"/>
      <c r="T3" s="311"/>
      <c r="U3" s="311"/>
      <c r="V3" s="311"/>
      <c r="W3" s="311"/>
      <c r="X3" s="311" t="s">
        <v>40</v>
      </c>
      <c r="Y3" s="311"/>
      <c r="Z3" s="311"/>
      <c r="AA3" s="311"/>
      <c r="AB3" s="311"/>
      <c r="AC3" s="311"/>
      <c r="AD3" s="311"/>
      <c r="AE3" s="311"/>
      <c r="AF3" s="311"/>
      <c r="AG3" s="311"/>
      <c r="AH3" s="311"/>
      <c r="AI3" s="311"/>
      <c r="AJ3" s="311"/>
      <c r="AK3" s="311"/>
      <c r="AL3" s="311"/>
      <c r="AM3" s="312"/>
    </row>
    <row r="4" spans="1:40" ht="18.75" customHeight="1">
      <c r="B4" s="310" t="s">
        <v>8</v>
      </c>
      <c r="C4" s="311"/>
      <c r="D4" s="311"/>
      <c r="E4" s="311"/>
      <c r="F4" s="311"/>
      <c r="G4" s="311"/>
      <c r="H4" s="311"/>
      <c r="I4" s="311"/>
      <c r="J4" s="312"/>
      <c r="K4" s="836" t="s">
        <v>62</v>
      </c>
      <c r="L4" s="837"/>
      <c r="M4" s="837"/>
      <c r="N4" s="837"/>
      <c r="O4" s="837"/>
      <c r="P4" s="837"/>
      <c r="Q4" s="837"/>
      <c r="R4" s="837"/>
      <c r="S4" s="837"/>
      <c r="T4" s="837"/>
      <c r="U4" s="837"/>
      <c r="V4" s="837"/>
      <c r="W4" s="837"/>
      <c r="X4" s="837"/>
      <c r="Y4" s="837"/>
      <c r="Z4" s="837"/>
      <c r="AA4" s="837"/>
      <c r="AB4" s="837"/>
      <c r="AC4" s="837"/>
      <c r="AD4" s="837"/>
      <c r="AE4" s="837"/>
      <c r="AF4" s="837"/>
      <c r="AG4" s="837"/>
      <c r="AH4" s="837"/>
      <c r="AI4" s="837"/>
      <c r="AJ4" s="837"/>
      <c r="AK4" s="837"/>
      <c r="AL4" s="837"/>
      <c r="AM4" s="838"/>
      <c r="AN4" s="330"/>
    </row>
    <row r="5" spans="1:40" ht="18.75" customHeight="1">
      <c r="B5" s="313"/>
      <c r="C5" s="309"/>
      <c r="D5" s="309"/>
      <c r="E5" s="309"/>
      <c r="F5" s="309"/>
      <c r="G5" s="309"/>
      <c r="H5" s="309"/>
      <c r="I5" s="309"/>
      <c r="J5" s="314"/>
      <c r="K5" s="839"/>
      <c r="L5" s="840"/>
      <c r="M5" s="840"/>
      <c r="N5" s="840"/>
      <c r="O5" s="840"/>
      <c r="P5" s="840"/>
      <c r="Q5" s="840"/>
      <c r="R5" s="840"/>
      <c r="S5" s="840"/>
      <c r="T5" s="840"/>
      <c r="U5" s="840"/>
      <c r="V5" s="840"/>
      <c r="W5" s="840"/>
      <c r="X5" s="840"/>
      <c r="Y5" s="840"/>
      <c r="Z5" s="840"/>
      <c r="AA5" s="840"/>
      <c r="AB5" s="840"/>
      <c r="AC5" s="840"/>
      <c r="AD5" s="840"/>
      <c r="AE5" s="840"/>
      <c r="AF5" s="840"/>
      <c r="AG5" s="840"/>
      <c r="AH5" s="840"/>
      <c r="AI5" s="840"/>
      <c r="AJ5" s="840"/>
      <c r="AK5" s="840"/>
      <c r="AL5" s="840"/>
      <c r="AM5" s="841"/>
      <c r="AN5" s="330"/>
    </row>
    <row r="6" spans="1:40" ht="18.75" customHeight="1">
      <c r="B6" s="315"/>
      <c r="C6" s="316"/>
      <c r="D6" s="316"/>
      <c r="E6" s="316"/>
      <c r="F6" s="316"/>
      <c r="G6" s="316"/>
      <c r="H6" s="316"/>
      <c r="I6" s="316"/>
      <c r="J6" s="317"/>
      <c r="K6" s="842"/>
      <c r="L6" s="843"/>
      <c r="M6" s="843"/>
      <c r="N6" s="843"/>
      <c r="O6" s="843"/>
      <c r="P6" s="843"/>
      <c r="Q6" s="843"/>
      <c r="R6" s="843"/>
      <c r="S6" s="843"/>
      <c r="T6" s="843"/>
      <c r="U6" s="843"/>
      <c r="V6" s="843"/>
      <c r="W6" s="843"/>
      <c r="X6" s="843"/>
      <c r="Y6" s="843"/>
      <c r="Z6" s="843"/>
      <c r="AA6" s="843"/>
      <c r="AB6" s="843"/>
      <c r="AC6" s="843"/>
      <c r="AD6" s="843"/>
      <c r="AE6" s="843"/>
      <c r="AF6" s="843"/>
      <c r="AG6" s="843"/>
      <c r="AH6" s="843"/>
      <c r="AI6" s="843"/>
      <c r="AJ6" s="843"/>
      <c r="AK6" s="843"/>
      <c r="AL6" s="843"/>
      <c r="AM6" s="844"/>
      <c r="AN6" s="330"/>
    </row>
    <row r="7" spans="1:40" ht="18.75" customHeight="1">
      <c r="B7" s="310" t="s">
        <v>520</v>
      </c>
      <c r="C7" s="311"/>
      <c r="D7" s="311"/>
      <c r="E7" s="311"/>
      <c r="F7" s="311"/>
      <c r="G7" s="311"/>
      <c r="H7" s="311"/>
      <c r="I7" s="311"/>
      <c r="J7" s="312"/>
      <c r="K7" s="836" t="s">
        <v>515</v>
      </c>
      <c r="L7" s="837"/>
      <c r="M7" s="837"/>
      <c r="N7" s="837"/>
      <c r="O7" s="837"/>
      <c r="P7" s="837"/>
      <c r="Q7" s="837"/>
      <c r="R7" s="837"/>
      <c r="S7" s="837"/>
      <c r="T7" s="837"/>
      <c r="U7" s="837"/>
      <c r="V7" s="837"/>
      <c r="W7" s="837"/>
      <c r="X7" s="837"/>
      <c r="Y7" s="837"/>
      <c r="Z7" s="837"/>
      <c r="AA7" s="837"/>
      <c r="AB7" s="837"/>
      <c r="AC7" s="837"/>
      <c r="AD7" s="837"/>
      <c r="AE7" s="837"/>
      <c r="AF7" s="837"/>
      <c r="AG7" s="837"/>
      <c r="AH7" s="837"/>
      <c r="AI7" s="837"/>
      <c r="AJ7" s="837"/>
      <c r="AK7" s="837"/>
      <c r="AL7" s="837"/>
      <c r="AM7" s="838"/>
      <c r="AN7" s="330"/>
    </row>
    <row r="8" spans="1:40" ht="18.75" customHeight="1">
      <c r="B8" s="315"/>
      <c r="C8" s="316"/>
      <c r="D8" s="316"/>
      <c r="E8" s="316"/>
      <c r="F8" s="316"/>
      <c r="G8" s="316"/>
      <c r="H8" s="316"/>
      <c r="I8" s="316"/>
      <c r="J8" s="317"/>
      <c r="K8" s="842"/>
      <c r="L8" s="843"/>
      <c r="M8" s="843"/>
      <c r="N8" s="843"/>
      <c r="O8" s="843"/>
      <c r="P8" s="843"/>
      <c r="Q8" s="843"/>
      <c r="R8" s="843"/>
      <c r="S8" s="843"/>
      <c r="T8" s="843"/>
      <c r="U8" s="843"/>
      <c r="V8" s="843"/>
      <c r="W8" s="843"/>
      <c r="X8" s="843"/>
      <c r="Y8" s="843"/>
      <c r="Z8" s="843"/>
      <c r="AA8" s="843"/>
      <c r="AB8" s="843"/>
      <c r="AC8" s="843"/>
      <c r="AD8" s="843"/>
      <c r="AE8" s="843"/>
      <c r="AF8" s="843"/>
      <c r="AG8" s="843"/>
      <c r="AH8" s="843"/>
      <c r="AI8" s="843"/>
      <c r="AJ8" s="843"/>
      <c r="AK8" s="843"/>
      <c r="AL8" s="843"/>
      <c r="AM8" s="844"/>
      <c r="AN8" s="330"/>
    </row>
    <row r="9" spans="1:40" ht="18.75" customHeight="1">
      <c r="B9" s="310" t="s">
        <v>566</v>
      </c>
      <c r="C9" s="311"/>
      <c r="D9" s="311"/>
      <c r="E9" s="311"/>
      <c r="F9" s="311"/>
      <c r="G9" s="311"/>
      <c r="H9" s="311"/>
      <c r="I9" s="311"/>
      <c r="J9" s="312"/>
      <c r="K9" s="896" t="s">
        <v>85</v>
      </c>
      <c r="L9" s="897"/>
      <c r="M9" s="897"/>
      <c r="N9" s="897"/>
      <c r="O9" s="897"/>
      <c r="P9" s="897"/>
      <c r="Q9" s="897"/>
      <c r="R9" s="897"/>
      <c r="S9" s="897"/>
      <c r="T9" s="897"/>
      <c r="U9" s="897"/>
      <c r="V9" s="897"/>
      <c r="W9" s="897"/>
      <c r="X9" s="897"/>
      <c r="Y9" s="897"/>
      <c r="Z9" s="897"/>
      <c r="AA9" s="897"/>
      <c r="AB9" s="897"/>
      <c r="AC9" s="897"/>
      <c r="AD9" s="897"/>
      <c r="AE9" s="897"/>
      <c r="AF9" s="897"/>
      <c r="AG9" s="897"/>
      <c r="AH9" s="897"/>
      <c r="AI9" s="897"/>
      <c r="AJ9" s="897"/>
      <c r="AK9" s="897"/>
      <c r="AL9" s="897"/>
      <c r="AM9" s="898"/>
      <c r="AN9" s="331"/>
    </row>
    <row r="10" spans="1:40" ht="18.75" customHeight="1">
      <c r="B10" s="315"/>
      <c r="C10" s="316"/>
      <c r="D10" s="316"/>
      <c r="E10" s="316"/>
      <c r="F10" s="316"/>
      <c r="G10" s="316"/>
      <c r="H10" s="316"/>
      <c r="I10" s="316"/>
      <c r="J10" s="317"/>
      <c r="K10" s="899"/>
      <c r="L10" s="900"/>
      <c r="M10" s="900"/>
      <c r="N10" s="900"/>
      <c r="O10" s="900"/>
      <c r="P10" s="900"/>
      <c r="Q10" s="900"/>
      <c r="R10" s="900"/>
      <c r="S10" s="900"/>
      <c r="T10" s="900"/>
      <c r="U10" s="900"/>
      <c r="V10" s="900"/>
      <c r="W10" s="900"/>
      <c r="X10" s="900"/>
      <c r="Y10" s="900"/>
      <c r="Z10" s="900"/>
      <c r="AA10" s="900"/>
      <c r="AB10" s="900"/>
      <c r="AC10" s="900"/>
      <c r="AD10" s="900"/>
      <c r="AE10" s="900"/>
      <c r="AF10" s="900"/>
      <c r="AG10" s="900"/>
      <c r="AH10" s="900"/>
      <c r="AI10" s="900"/>
      <c r="AJ10" s="900"/>
      <c r="AK10" s="900"/>
      <c r="AL10" s="900"/>
      <c r="AM10" s="901"/>
      <c r="AN10" s="331"/>
    </row>
    <row r="11" spans="1:40" ht="18.75" customHeight="1">
      <c r="B11" s="310" t="s">
        <v>524</v>
      </c>
      <c r="D11" s="311"/>
      <c r="E11" s="311"/>
      <c r="F11" s="311"/>
      <c r="G11" s="311"/>
      <c r="H11" s="311"/>
      <c r="I11" s="311"/>
      <c r="J11" s="312"/>
      <c r="K11" s="836" t="s">
        <v>522</v>
      </c>
      <c r="L11" s="837"/>
      <c r="M11" s="837"/>
      <c r="N11" s="837"/>
      <c r="O11" s="837"/>
      <c r="P11" s="837"/>
      <c r="Q11" s="837"/>
      <c r="R11" s="837"/>
      <c r="S11" s="837"/>
      <c r="T11" s="837"/>
      <c r="U11" s="837"/>
      <c r="V11" s="837"/>
      <c r="W11" s="837"/>
      <c r="X11" s="837"/>
      <c r="Y11" s="837"/>
      <c r="Z11" s="837"/>
      <c r="AA11" s="837"/>
      <c r="AB11" s="837"/>
      <c r="AC11" s="837"/>
      <c r="AD11" s="837"/>
      <c r="AE11" s="837"/>
      <c r="AF11" s="837"/>
      <c r="AG11" s="837"/>
      <c r="AH11" s="837"/>
      <c r="AI11" s="837"/>
      <c r="AJ11" s="837"/>
      <c r="AK11" s="837"/>
      <c r="AL11" s="837"/>
      <c r="AM11" s="838"/>
      <c r="AN11" s="330"/>
    </row>
    <row r="12" spans="1:40" ht="18.75" customHeight="1">
      <c r="B12" s="313"/>
      <c r="C12" s="309"/>
      <c r="D12" s="309"/>
      <c r="E12" s="309"/>
      <c r="F12" s="309"/>
      <c r="G12" s="309"/>
      <c r="H12" s="309"/>
      <c r="I12" s="309"/>
      <c r="J12" s="314"/>
      <c r="K12" s="839"/>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1"/>
    </row>
    <row r="13" spans="1:40" ht="18.75" customHeight="1">
      <c r="B13" s="313"/>
      <c r="C13" s="309"/>
      <c r="D13" s="309"/>
      <c r="E13" s="309"/>
      <c r="F13" s="309"/>
      <c r="G13" s="309"/>
      <c r="H13" s="309"/>
      <c r="I13" s="309"/>
      <c r="J13" s="314"/>
      <c r="K13" s="839"/>
      <c r="L13" s="840"/>
      <c r="M13" s="840"/>
      <c r="N13" s="840"/>
      <c r="O13" s="840"/>
      <c r="P13" s="840"/>
      <c r="Q13" s="840"/>
      <c r="R13" s="840"/>
      <c r="S13" s="840"/>
      <c r="T13" s="840"/>
      <c r="U13" s="840"/>
      <c r="V13" s="840"/>
      <c r="W13" s="840"/>
      <c r="X13" s="840"/>
      <c r="Y13" s="840"/>
      <c r="Z13" s="840"/>
      <c r="AA13" s="840"/>
      <c r="AB13" s="840"/>
      <c r="AC13" s="840"/>
      <c r="AD13" s="840"/>
      <c r="AE13" s="840"/>
      <c r="AF13" s="840"/>
      <c r="AG13" s="840"/>
      <c r="AH13" s="840"/>
      <c r="AI13" s="840"/>
      <c r="AJ13" s="840"/>
      <c r="AK13" s="840"/>
      <c r="AL13" s="840"/>
      <c r="AM13" s="841"/>
    </row>
    <row r="14" spans="1:40" ht="18.75" customHeight="1">
      <c r="B14" s="315"/>
      <c r="C14" s="316"/>
      <c r="D14" s="316"/>
      <c r="E14" s="316"/>
      <c r="F14" s="316"/>
      <c r="G14" s="316"/>
      <c r="H14" s="316"/>
      <c r="I14" s="316"/>
      <c r="J14" s="317"/>
      <c r="K14" s="842"/>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843"/>
      <c r="AK14" s="843"/>
      <c r="AL14" s="843"/>
      <c r="AM14" s="844"/>
    </row>
    <row r="15" spans="1:40" ht="18.75" customHeight="1">
      <c r="B15" s="313" t="s">
        <v>523</v>
      </c>
      <c r="D15" s="309"/>
      <c r="E15" s="309"/>
      <c r="F15" s="309"/>
      <c r="G15" s="309"/>
      <c r="H15" s="309"/>
      <c r="I15" s="309"/>
      <c r="J15" s="314"/>
      <c r="K15" s="836" t="s">
        <v>521</v>
      </c>
      <c r="L15" s="837"/>
      <c r="M15" s="837"/>
      <c r="N15" s="837"/>
      <c r="O15" s="837"/>
      <c r="P15" s="837"/>
      <c r="Q15" s="837"/>
      <c r="R15" s="837"/>
      <c r="S15" s="837"/>
      <c r="T15" s="837"/>
      <c r="U15" s="837"/>
      <c r="V15" s="837"/>
      <c r="W15" s="837"/>
      <c r="X15" s="837"/>
      <c r="Y15" s="837"/>
      <c r="Z15" s="837"/>
      <c r="AA15" s="837"/>
      <c r="AB15" s="837"/>
      <c r="AC15" s="837"/>
      <c r="AD15" s="837"/>
      <c r="AE15" s="837"/>
      <c r="AF15" s="837"/>
      <c r="AG15" s="837"/>
      <c r="AH15" s="837"/>
      <c r="AI15" s="837"/>
      <c r="AJ15" s="837"/>
      <c r="AK15" s="837"/>
      <c r="AL15" s="837"/>
      <c r="AM15" s="838"/>
    </row>
    <row r="16" spans="1:40" ht="18.75" customHeight="1">
      <c r="B16" s="313"/>
      <c r="C16" s="309"/>
      <c r="D16" s="309"/>
      <c r="E16" s="309"/>
      <c r="F16" s="309"/>
      <c r="G16" s="309"/>
      <c r="H16" s="309"/>
      <c r="I16" s="309"/>
      <c r="J16" s="314"/>
      <c r="K16" s="839"/>
      <c r="L16" s="840"/>
      <c r="M16" s="840"/>
      <c r="N16" s="840"/>
      <c r="O16" s="840"/>
      <c r="P16" s="840"/>
      <c r="Q16" s="840"/>
      <c r="R16" s="840"/>
      <c r="S16" s="840"/>
      <c r="T16" s="840"/>
      <c r="U16" s="840"/>
      <c r="V16" s="840"/>
      <c r="W16" s="840"/>
      <c r="X16" s="840"/>
      <c r="Y16" s="840"/>
      <c r="Z16" s="840"/>
      <c r="AA16" s="840"/>
      <c r="AB16" s="840"/>
      <c r="AC16" s="840"/>
      <c r="AD16" s="840"/>
      <c r="AE16" s="840"/>
      <c r="AF16" s="840"/>
      <c r="AG16" s="840"/>
      <c r="AH16" s="840"/>
      <c r="AI16" s="840"/>
      <c r="AJ16" s="840"/>
      <c r="AK16" s="840"/>
      <c r="AL16" s="840"/>
      <c r="AM16" s="841"/>
    </row>
    <row r="17" spans="2:40" ht="18.75" customHeight="1">
      <c r="B17" s="313"/>
      <c r="C17" s="309"/>
      <c r="D17" s="309"/>
      <c r="E17" s="309"/>
      <c r="F17" s="309"/>
      <c r="G17" s="309"/>
      <c r="H17" s="309"/>
      <c r="I17" s="309"/>
      <c r="J17" s="314"/>
      <c r="K17" s="839"/>
      <c r="L17" s="840"/>
      <c r="M17" s="840"/>
      <c r="N17" s="840"/>
      <c r="O17" s="840"/>
      <c r="P17" s="840"/>
      <c r="Q17" s="840"/>
      <c r="R17" s="840"/>
      <c r="S17" s="840"/>
      <c r="T17" s="840"/>
      <c r="U17" s="840"/>
      <c r="V17" s="840"/>
      <c r="W17" s="840"/>
      <c r="X17" s="840"/>
      <c r="Y17" s="840"/>
      <c r="Z17" s="840"/>
      <c r="AA17" s="840"/>
      <c r="AB17" s="840"/>
      <c r="AC17" s="840"/>
      <c r="AD17" s="840"/>
      <c r="AE17" s="840"/>
      <c r="AF17" s="840"/>
      <c r="AG17" s="840"/>
      <c r="AH17" s="840"/>
      <c r="AI17" s="840"/>
      <c r="AJ17" s="840"/>
      <c r="AK17" s="840"/>
      <c r="AL17" s="840"/>
      <c r="AM17" s="841"/>
    </row>
    <row r="18" spans="2:40" ht="18.75" customHeight="1">
      <c r="B18" s="315"/>
      <c r="C18" s="316"/>
      <c r="D18" s="316"/>
      <c r="E18" s="316"/>
      <c r="F18" s="316"/>
      <c r="G18" s="316"/>
      <c r="H18" s="316"/>
      <c r="I18" s="316"/>
      <c r="J18" s="317"/>
      <c r="K18" s="842"/>
      <c r="L18" s="843"/>
      <c r="M18" s="843"/>
      <c r="N18" s="843"/>
      <c r="O18" s="843"/>
      <c r="P18" s="843"/>
      <c r="Q18" s="843"/>
      <c r="R18" s="843"/>
      <c r="S18" s="843"/>
      <c r="T18" s="843"/>
      <c r="U18" s="843"/>
      <c r="V18" s="843"/>
      <c r="W18" s="843"/>
      <c r="X18" s="843"/>
      <c r="Y18" s="843"/>
      <c r="Z18" s="843"/>
      <c r="AA18" s="843"/>
      <c r="AB18" s="843"/>
      <c r="AC18" s="843"/>
      <c r="AD18" s="843"/>
      <c r="AE18" s="843"/>
      <c r="AF18" s="843"/>
      <c r="AG18" s="843"/>
      <c r="AH18" s="843"/>
      <c r="AI18" s="843"/>
      <c r="AJ18" s="843"/>
      <c r="AK18" s="843"/>
      <c r="AL18" s="843"/>
      <c r="AM18" s="844"/>
    </row>
    <row r="19" spans="2:40" ht="18.75" customHeight="1">
      <c r="B19" s="313" t="s">
        <v>41</v>
      </c>
      <c r="C19" s="309"/>
      <c r="D19" s="309"/>
      <c r="E19" s="309"/>
      <c r="F19" s="309"/>
      <c r="G19" s="309"/>
      <c r="H19" s="309"/>
      <c r="I19" s="309"/>
      <c r="J19" s="314"/>
      <c r="K19" s="839" t="s">
        <v>52</v>
      </c>
      <c r="L19" s="840"/>
      <c r="M19" s="840"/>
      <c r="N19" s="840"/>
      <c r="O19" s="840"/>
      <c r="P19" s="840"/>
      <c r="Q19" s="840"/>
      <c r="R19" s="840"/>
      <c r="S19" s="840"/>
      <c r="T19" s="840"/>
      <c r="U19" s="840"/>
      <c r="V19" s="840"/>
      <c r="W19" s="840"/>
      <c r="X19" s="840"/>
      <c r="Y19" s="840"/>
      <c r="Z19" s="840"/>
      <c r="AA19" s="840"/>
      <c r="AB19" s="840"/>
      <c r="AC19" s="840"/>
      <c r="AD19" s="840"/>
      <c r="AE19" s="840"/>
      <c r="AF19" s="840"/>
      <c r="AG19" s="840"/>
      <c r="AH19" s="840"/>
      <c r="AI19" s="840"/>
      <c r="AJ19" s="840"/>
      <c r="AK19" s="840"/>
      <c r="AL19" s="840"/>
      <c r="AM19" s="841"/>
      <c r="AN19" s="330"/>
    </row>
    <row r="20" spans="2:40" ht="18.75" customHeight="1">
      <c r="B20" s="313"/>
      <c r="C20" s="309"/>
      <c r="D20" s="309"/>
      <c r="E20" s="309"/>
      <c r="F20" s="309"/>
      <c r="G20" s="309"/>
      <c r="H20" s="309"/>
      <c r="I20" s="309"/>
      <c r="J20" s="314"/>
      <c r="K20" s="839"/>
      <c r="L20" s="840"/>
      <c r="M20" s="840"/>
      <c r="N20" s="840"/>
      <c r="O20" s="840"/>
      <c r="P20" s="840"/>
      <c r="Q20" s="840"/>
      <c r="R20" s="840"/>
      <c r="S20" s="840"/>
      <c r="T20" s="840"/>
      <c r="U20" s="840"/>
      <c r="V20" s="840"/>
      <c r="W20" s="840"/>
      <c r="X20" s="840"/>
      <c r="Y20" s="840"/>
      <c r="Z20" s="840"/>
      <c r="AA20" s="840"/>
      <c r="AB20" s="840"/>
      <c r="AC20" s="840"/>
      <c r="AD20" s="840"/>
      <c r="AE20" s="840"/>
      <c r="AF20" s="840"/>
      <c r="AG20" s="840"/>
      <c r="AH20" s="840"/>
      <c r="AI20" s="840"/>
      <c r="AJ20" s="840"/>
      <c r="AK20" s="840"/>
      <c r="AL20" s="840"/>
      <c r="AM20" s="841"/>
      <c r="AN20" s="330"/>
    </row>
    <row r="21" spans="2:40" ht="18.75" customHeight="1">
      <c r="B21" s="313"/>
      <c r="C21" s="309"/>
      <c r="D21" s="309"/>
      <c r="E21" s="309"/>
      <c r="F21" s="309"/>
      <c r="G21" s="309"/>
      <c r="H21" s="309"/>
      <c r="I21" s="309"/>
      <c r="J21" s="314"/>
      <c r="K21" s="313"/>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14"/>
    </row>
    <row r="22" spans="2:40" ht="18.75" customHeight="1">
      <c r="B22" s="310" t="s">
        <v>3</v>
      </c>
      <c r="C22" s="311"/>
      <c r="D22" s="311"/>
      <c r="E22" s="311"/>
      <c r="F22" s="311"/>
      <c r="G22" s="311"/>
      <c r="H22" s="311"/>
      <c r="I22" s="311"/>
      <c r="J22" s="312"/>
      <c r="K22" s="836" t="s">
        <v>54</v>
      </c>
      <c r="L22" s="837"/>
      <c r="M22" s="837"/>
      <c r="N22" s="837"/>
      <c r="O22" s="837"/>
      <c r="P22" s="837"/>
      <c r="Q22" s="837"/>
      <c r="R22" s="837"/>
      <c r="S22" s="837"/>
      <c r="T22" s="837"/>
      <c r="U22" s="837"/>
      <c r="V22" s="837"/>
      <c r="W22" s="837"/>
      <c r="X22" s="837"/>
      <c r="Y22" s="837"/>
      <c r="Z22" s="837"/>
      <c r="AA22" s="837"/>
      <c r="AB22" s="837"/>
      <c r="AC22" s="837"/>
      <c r="AD22" s="837"/>
      <c r="AE22" s="837"/>
      <c r="AF22" s="837"/>
      <c r="AG22" s="837"/>
      <c r="AH22" s="837"/>
      <c r="AI22" s="837"/>
      <c r="AJ22" s="837"/>
      <c r="AK22" s="837"/>
      <c r="AL22" s="837"/>
      <c r="AM22" s="838"/>
      <c r="AN22" s="330"/>
    </row>
    <row r="23" spans="2:40" ht="18.75" customHeight="1">
      <c r="B23" s="313"/>
      <c r="C23" s="309"/>
      <c r="D23" s="309"/>
      <c r="E23" s="309"/>
      <c r="F23" s="309"/>
      <c r="G23" s="309"/>
      <c r="H23" s="309"/>
      <c r="I23" s="309"/>
      <c r="J23" s="314"/>
      <c r="K23" s="839"/>
      <c r="L23" s="840"/>
      <c r="M23" s="840"/>
      <c r="N23" s="840"/>
      <c r="O23" s="840"/>
      <c r="P23" s="840"/>
      <c r="Q23" s="840"/>
      <c r="R23" s="840"/>
      <c r="S23" s="840"/>
      <c r="T23" s="840"/>
      <c r="U23" s="840"/>
      <c r="V23" s="840"/>
      <c r="W23" s="840"/>
      <c r="X23" s="840"/>
      <c r="Y23" s="840"/>
      <c r="Z23" s="840"/>
      <c r="AA23" s="840"/>
      <c r="AB23" s="840"/>
      <c r="AC23" s="840"/>
      <c r="AD23" s="840"/>
      <c r="AE23" s="840"/>
      <c r="AF23" s="840"/>
      <c r="AG23" s="840"/>
      <c r="AH23" s="840"/>
      <c r="AI23" s="840"/>
      <c r="AJ23" s="840"/>
      <c r="AK23" s="840"/>
      <c r="AL23" s="840"/>
      <c r="AM23" s="841"/>
      <c r="AN23" s="330"/>
    </row>
    <row r="24" spans="2:40" ht="18.75" customHeight="1">
      <c r="B24" s="313"/>
      <c r="C24" s="309"/>
      <c r="D24" s="309"/>
      <c r="E24" s="309"/>
      <c r="F24" s="309"/>
      <c r="G24" s="309"/>
      <c r="H24" s="309"/>
      <c r="I24" s="309"/>
      <c r="J24" s="314"/>
      <c r="K24" s="839"/>
      <c r="L24" s="840"/>
      <c r="M24" s="840"/>
      <c r="N24" s="840"/>
      <c r="O24" s="840"/>
      <c r="P24" s="840"/>
      <c r="Q24" s="840"/>
      <c r="R24" s="840"/>
      <c r="S24" s="840"/>
      <c r="T24" s="840"/>
      <c r="U24" s="840"/>
      <c r="V24" s="840"/>
      <c r="W24" s="840"/>
      <c r="X24" s="840"/>
      <c r="Y24" s="840"/>
      <c r="Z24" s="840"/>
      <c r="AA24" s="840"/>
      <c r="AB24" s="840"/>
      <c r="AC24" s="840"/>
      <c r="AD24" s="840"/>
      <c r="AE24" s="840"/>
      <c r="AF24" s="840"/>
      <c r="AG24" s="840"/>
      <c r="AH24" s="840"/>
      <c r="AI24" s="840"/>
      <c r="AJ24" s="840"/>
      <c r="AK24" s="840"/>
      <c r="AL24" s="840"/>
      <c r="AM24" s="841"/>
      <c r="AN24" s="330"/>
    </row>
    <row r="25" spans="2:40" ht="18.75" customHeight="1">
      <c r="B25" s="315"/>
      <c r="C25" s="316"/>
      <c r="D25" s="316"/>
      <c r="E25" s="316"/>
      <c r="F25" s="316"/>
      <c r="G25" s="316"/>
      <c r="H25" s="316"/>
      <c r="I25" s="316"/>
      <c r="J25" s="317"/>
      <c r="K25" s="315"/>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7"/>
    </row>
    <row r="26" spans="2:40" ht="18.75" customHeight="1">
      <c r="B26" s="310" t="s">
        <v>42</v>
      </c>
      <c r="C26" s="311"/>
      <c r="D26" s="311"/>
      <c r="E26" s="311"/>
      <c r="F26" s="311"/>
      <c r="G26" s="311"/>
      <c r="H26" s="311"/>
      <c r="I26" s="311"/>
      <c r="J26" s="312"/>
      <c r="K26" s="310" t="s">
        <v>53</v>
      </c>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1"/>
      <c r="AJ26" s="311"/>
      <c r="AK26" s="311"/>
      <c r="AL26" s="311"/>
      <c r="AM26" s="312"/>
    </row>
    <row r="27" spans="2:40" ht="18.75" customHeight="1">
      <c r="B27" s="315"/>
      <c r="C27" s="316"/>
      <c r="D27" s="316"/>
      <c r="E27" s="316"/>
      <c r="F27" s="316"/>
      <c r="G27" s="316"/>
      <c r="H27" s="316"/>
      <c r="I27" s="316"/>
      <c r="J27" s="317"/>
      <c r="K27" s="315"/>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7"/>
    </row>
    <row r="28" spans="2:40" ht="18.75" customHeight="1">
      <c r="B28" s="310" t="s">
        <v>43</v>
      </c>
      <c r="C28" s="311"/>
      <c r="D28" s="311"/>
      <c r="E28" s="311"/>
      <c r="F28" s="311"/>
      <c r="G28" s="311"/>
      <c r="H28" s="311"/>
      <c r="I28" s="311"/>
      <c r="J28" s="312"/>
      <c r="K28" s="310" t="s">
        <v>47</v>
      </c>
      <c r="L28" s="311"/>
      <c r="M28" s="311"/>
      <c r="N28" s="311"/>
      <c r="O28" s="311"/>
      <c r="P28" s="311"/>
      <c r="Q28" s="311"/>
      <c r="R28" s="311"/>
      <c r="S28" s="311"/>
      <c r="T28" s="311"/>
      <c r="U28" s="311"/>
      <c r="V28" s="311"/>
      <c r="W28" s="311"/>
      <c r="X28" s="311"/>
      <c r="Y28" s="311"/>
      <c r="Z28" s="311"/>
      <c r="AA28" s="311"/>
      <c r="AB28" s="311"/>
      <c r="AC28" s="311"/>
      <c r="AD28" s="311"/>
      <c r="AE28" s="311"/>
      <c r="AF28" s="311"/>
      <c r="AG28" s="311"/>
      <c r="AH28" s="311"/>
      <c r="AI28" s="311"/>
      <c r="AJ28" s="311"/>
      <c r="AK28" s="311"/>
      <c r="AL28" s="311"/>
      <c r="AM28" s="312"/>
    </row>
    <row r="29" spans="2:40" ht="18.75" customHeight="1">
      <c r="B29" s="315"/>
      <c r="C29" s="316"/>
      <c r="D29" s="316"/>
      <c r="E29" s="316"/>
      <c r="F29" s="316"/>
      <c r="G29" s="316"/>
      <c r="H29" s="316"/>
      <c r="I29" s="316"/>
      <c r="J29" s="317"/>
      <c r="K29" s="315"/>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7"/>
    </row>
    <row r="30" spans="2:40" ht="18.75" customHeight="1">
      <c r="B30" s="310" t="s">
        <v>529</v>
      </c>
      <c r="D30" s="311"/>
      <c r="E30" s="311"/>
      <c r="F30" s="311"/>
      <c r="G30" s="311"/>
      <c r="H30" s="311"/>
      <c r="I30" s="311"/>
      <c r="J30" s="312"/>
      <c r="K30" s="836" t="s">
        <v>526</v>
      </c>
      <c r="L30" s="837"/>
      <c r="M30" s="837"/>
      <c r="N30" s="837"/>
      <c r="O30" s="837"/>
      <c r="P30" s="837"/>
      <c r="Q30" s="837"/>
      <c r="R30" s="837"/>
      <c r="S30" s="837"/>
      <c r="T30" s="837"/>
      <c r="U30" s="837"/>
      <c r="V30" s="837"/>
      <c r="W30" s="837"/>
      <c r="X30" s="837"/>
      <c r="Y30" s="837"/>
      <c r="Z30" s="837"/>
      <c r="AA30" s="837"/>
      <c r="AB30" s="837"/>
      <c r="AC30" s="837"/>
      <c r="AD30" s="837"/>
      <c r="AE30" s="837"/>
      <c r="AF30" s="837"/>
      <c r="AG30" s="837"/>
      <c r="AH30" s="837"/>
      <c r="AI30" s="837"/>
      <c r="AJ30" s="837"/>
      <c r="AK30" s="837"/>
      <c r="AL30" s="837"/>
      <c r="AM30" s="838"/>
    </row>
    <row r="31" spans="2:40" ht="18.75" customHeight="1">
      <c r="B31" s="313"/>
      <c r="D31" s="309"/>
      <c r="E31" s="309"/>
      <c r="F31" s="309"/>
      <c r="G31" s="309"/>
      <c r="H31" s="309"/>
      <c r="I31" s="309"/>
      <c r="J31" s="314"/>
      <c r="K31" s="839"/>
      <c r="L31" s="840"/>
      <c r="M31" s="840"/>
      <c r="N31" s="840"/>
      <c r="O31" s="840"/>
      <c r="P31" s="840"/>
      <c r="Q31" s="840"/>
      <c r="R31" s="840"/>
      <c r="S31" s="840"/>
      <c r="T31" s="840"/>
      <c r="U31" s="840"/>
      <c r="V31" s="840"/>
      <c r="W31" s="840"/>
      <c r="X31" s="840"/>
      <c r="Y31" s="840"/>
      <c r="Z31" s="840"/>
      <c r="AA31" s="840"/>
      <c r="AB31" s="840"/>
      <c r="AC31" s="840"/>
      <c r="AD31" s="840"/>
      <c r="AE31" s="840"/>
      <c r="AF31" s="840"/>
      <c r="AG31" s="840"/>
      <c r="AH31" s="840"/>
      <c r="AI31" s="840"/>
      <c r="AJ31" s="840"/>
      <c r="AK31" s="840"/>
      <c r="AL31" s="840"/>
      <c r="AM31" s="841"/>
    </row>
    <row r="32" spans="2:40" ht="18.75" customHeight="1">
      <c r="B32" s="315"/>
      <c r="C32" s="316"/>
      <c r="D32" s="316"/>
      <c r="E32" s="316"/>
      <c r="F32" s="316"/>
      <c r="G32" s="316"/>
      <c r="H32" s="316"/>
      <c r="I32" s="316"/>
      <c r="J32" s="317"/>
      <c r="K32" s="315" t="s">
        <v>382</v>
      </c>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7"/>
    </row>
    <row r="33" spans="1:39" ht="18.75" customHeight="1">
      <c r="B33" s="313" t="s">
        <v>528</v>
      </c>
      <c r="D33" s="309"/>
      <c r="E33" s="309"/>
      <c r="F33" s="309"/>
      <c r="G33" s="309"/>
      <c r="H33" s="309"/>
      <c r="I33" s="309"/>
      <c r="J33" s="314"/>
      <c r="K33" s="836" t="s">
        <v>527</v>
      </c>
      <c r="L33" s="837"/>
      <c r="M33" s="837"/>
      <c r="N33" s="837"/>
      <c r="O33" s="837"/>
      <c r="P33" s="837"/>
      <c r="Q33" s="837"/>
      <c r="R33" s="837"/>
      <c r="S33" s="837"/>
      <c r="T33" s="837"/>
      <c r="U33" s="837"/>
      <c r="V33" s="837"/>
      <c r="W33" s="837"/>
      <c r="X33" s="837"/>
      <c r="Y33" s="837"/>
      <c r="Z33" s="837"/>
      <c r="AA33" s="837"/>
      <c r="AB33" s="837"/>
      <c r="AC33" s="837"/>
      <c r="AD33" s="837"/>
      <c r="AE33" s="837"/>
      <c r="AF33" s="837"/>
      <c r="AG33" s="837"/>
      <c r="AH33" s="837"/>
      <c r="AI33" s="837"/>
      <c r="AJ33" s="837"/>
      <c r="AK33" s="837"/>
      <c r="AL33" s="837"/>
      <c r="AM33" s="838"/>
    </row>
    <row r="34" spans="1:39" ht="18.75" customHeight="1">
      <c r="B34" s="313"/>
      <c r="D34" s="309"/>
      <c r="E34" s="309"/>
      <c r="F34" s="309"/>
      <c r="G34" s="309"/>
      <c r="H34" s="309"/>
      <c r="I34" s="309"/>
      <c r="J34" s="314"/>
      <c r="K34" s="839"/>
      <c r="L34" s="840"/>
      <c r="M34" s="840"/>
      <c r="N34" s="840"/>
      <c r="O34" s="840"/>
      <c r="P34" s="840"/>
      <c r="Q34" s="840"/>
      <c r="R34" s="840"/>
      <c r="S34" s="840"/>
      <c r="T34" s="840"/>
      <c r="U34" s="840"/>
      <c r="V34" s="840"/>
      <c r="W34" s="840"/>
      <c r="X34" s="840"/>
      <c r="Y34" s="840"/>
      <c r="Z34" s="840"/>
      <c r="AA34" s="840"/>
      <c r="AB34" s="840"/>
      <c r="AC34" s="840"/>
      <c r="AD34" s="840"/>
      <c r="AE34" s="840"/>
      <c r="AF34" s="840"/>
      <c r="AG34" s="840"/>
      <c r="AH34" s="840"/>
      <c r="AI34" s="840"/>
      <c r="AJ34" s="840"/>
      <c r="AK34" s="840"/>
      <c r="AL34" s="840"/>
      <c r="AM34" s="841"/>
    </row>
    <row r="35" spans="1:39" ht="18.75" customHeight="1">
      <c r="B35" s="313"/>
      <c r="D35" s="309"/>
      <c r="E35" s="309"/>
      <c r="F35" s="309"/>
      <c r="G35" s="309"/>
      <c r="H35" s="309"/>
      <c r="I35" s="309"/>
      <c r="J35" s="314"/>
      <c r="K35" s="313" t="s">
        <v>525</v>
      </c>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14"/>
    </row>
    <row r="36" spans="1:39" ht="18.75" customHeight="1">
      <c r="B36" s="310" t="s">
        <v>517</v>
      </c>
      <c r="C36" s="311"/>
      <c r="D36" s="311"/>
      <c r="E36" s="311"/>
      <c r="F36" s="311"/>
      <c r="G36" s="311"/>
      <c r="H36" s="311"/>
      <c r="I36" s="311"/>
      <c r="J36" s="312"/>
      <c r="K36" s="836" t="s">
        <v>530</v>
      </c>
      <c r="L36" s="837"/>
      <c r="M36" s="837"/>
      <c r="N36" s="837"/>
      <c r="O36" s="837"/>
      <c r="P36" s="837"/>
      <c r="Q36" s="837"/>
      <c r="R36" s="837"/>
      <c r="S36" s="837"/>
      <c r="T36" s="837"/>
      <c r="U36" s="837"/>
      <c r="V36" s="837"/>
      <c r="W36" s="837"/>
      <c r="X36" s="837"/>
      <c r="Y36" s="837"/>
      <c r="Z36" s="837"/>
      <c r="AA36" s="837"/>
      <c r="AB36" s="837"/>
      <c r="AC36" s="837"/>
      <c r="AD36" s="837"/>
      <c r="AE36" s="837"/>
      <c r="AF36" s="837"/>
      <c r="AG36" s="837"/>
      <c r="AH36" s="837"/>
      <c r="AI36" s="837"/>
      <c r="AJ36" s="837"/>
      <c r="AK36" s="837"/>
      <c r="AL36" s="837"/>
      <c r="AM36" s="838"/>
    </row>
    <row r="37" spans="1:39" ht="18.75" customHeight="1">
      <c r="A37" s="2"/>
      <c r="B37" s="12"/>
      <c r="C37" s="13"/>
      <c r="D37" s="13"/>
      <c r="E37" s="13"/>
      <c r="F37" s="13"/>
      <c r="G37" s="13"/>
      <c r="H37" s="13"/>
      <c r="I37" s="13"/>
      <c r="J37" s="14"/>
      <c r="K37" s="842"/>
      <c r="L37" s="843"/>
      <c r="M37" s="843"/>
      <c r="N37" s="843"/>
      <c r="O37" s="843"/>
      <c r="P37" s="843"/>
      <c r="Q37" s="843"/>
      <c r="R37" s="843"/>
      <c r="S37" s="843"/>
      <c r="T37" s="843"/>
      <c r="U37" s="843"/>
      <c r="V37" s="843"/>
      <c r="W37" s="843"/>
      <c r="X37" s="843"/>
      <c r="Y37" s="843"/>
      <c r="Z37" s="843"/>
      <c r="AA37" s="843"/>
      <c r="AB37" s="843"/>
      <c r="AC37" s="843"/>
      <c r="AD37" s="843"/>
      <c r="AE37" s="843"/>
      <c r="AF37" s="843"/>
      <c r="AG37" s="843"/>
      <c r="AH37" s="843"/>
      <c r="AI37" s="843"/>
      <c r="AJ37" s="843"/>
      <c r="AK37" s="843"/>
      <c r="AL37" s="843"/>
      <c r="AM37" s="844"/>
    </row>
    <row r="38" spans="1:39" ht="18.75" customHeight="1">
      <c r="A38" s="2"/>
      <c r="B38" s="418" t="s">
        <v>516</v>
      </c>
      <c r="C38" s="10"/>
      <c r="D38" s="417"/>
      <c r="E38" s="417"/>
      <c r="F38" s="417"/>
      <c r="G38" s="417"/>
      <c r="H38" s="417"/>
      <c r="I38" s="417"/>
      <c r="J38" s="11"/>
      <c r="K38" s="836" t="s">
        <v>531</v>
      </c>
      <c r="L38" s="837"/>
      <c r="M38" s="837"/>
      <c r="N38" s="837"/>
      <c r="O38" s="837"/>
      <c r="P38" s="837"/>
      <c r="Q38" s="837"/>
      <c r="R38" s="837"/>
      <c r="S38" s="837"/>
      <c r="T38" s="837"/>
      <c r="U38" s="837"/>
      <c r="V38" s="837"/>
      <c r="W38" s="837"/>
      <c r="X38" s="837"/>
      <c r="Y38" s="837"/>
      <c r="Z38" s="837"/>
      <c r="AA38" s="837"/>
      <c r="AB38" s="837"/>
      <c r="AC38" s="837"/>
      <c r="AD38" s="837"/>
      <c r="AE38" s="837"/>
      <c r="AF38" s="837"/>
      <c r="AG38" s="837"/>
      <c r="AH38" s="837"/>
      <c r="AI38" s="837"/>
      <c r="AJ38" s="837"/>
      <c r="AK38" s="837"/>
      <c r="AL38" s="837"/>
      <c r="AM38" s="838"/>
    </row>
    <row r="39" spans="1:39" ht="18.75" customHeight="1">
      <c r="A39" s="2"/>
      <c r="B39" s="10"/>
      <c r="C39" s="13"/>
      <c r="D39" s="13"/>
      <c r="E39" s="13"/>
      <c r="F39" s="13"/>
      <c r="G39" s="13"/>
      <c r="H39" s="13"/>
      <c r="I39" s="13"/>
      <c r="J39" s="14"/>
      <c r="K39" s="842"/>
      <c r="L39" s="843"/>
      <c r="M39" s="843"/>
      <c r="N39" s="843"/>
      <c r="O39" s="843"/>
      <c r="P39" s="843"/>
      <c r="Q39" s="843"/>
      <c r="R39" s="843"/>
      <c r="S39" s="843"/>
      <c r="T39" s="843"/>
      <c r="U39" s="843"/>
      <c r="V39" s="843"/>
      <c r="W39" s="843"/>
      <c r="X39" s="843"/>
      <c r="Y39" s="843"/>
      <c r="Z39" s="843"/>
      <c r="AA39" s="843"/>
      <c r="AB39" s="843"/>
      <c r="AC39" s="843"/>
      <c r="AD39" s="843"/>
      <c r="AE39" s="843"/>
      <c r="AF39" s="843"/>
      <c r="AG39" s="843"/>
      <c r="AH39" s="843"/>
      <c r="AI39" s="843"/>
      <c r="AJ39" s="843"/>
      <c r="AK39" s="843"/>
      <c r="AL39" s="843"/>
      <c r="AM39" s="844"/>
    </row>
    <row r="40" spans="1:39" ht="18.75" customHeight="1">
      <c r="A40" s="2"/>
      <c r="B40" s="10"/>
      <c r="C40" s="7" t="s">
        <v>57</v>
      </c>
      <c r="D40" s="8"/>
      <c r="E40" s="8"/>
      <c r="F40" s="8"/>
      <c r="G40" s="8"/>
      <c r="H40" s="8"/>
      <c r="I40" s="8"/>
      <c r="J40" s="9"/>
      <c r="K40" s="7" t="s">
        <v>383</v>
      </c>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9"/>
    </row>
    <row r="41" spans="1:39" ht="18.75" customHeight="1">
      <c r="A41" s="2"/>
      <c r="B41" s="10"/>
      <c r="C41" s="10" t="s">
        <v>532</v>
      </c>
      <c r="D41" s="1"/>
      <c r="E41" s="1"/>
      <c r="F41" s="1"/>
      <c r="G41" s="1"/>
      <c r="H41" s="1"/>
      <c r="I41" s="1"/>
      <c r="J41" s="11"/>
      <c r="K41" s="10"/>
      <c r="L41" s="1" t="s">
        <v>55</v>
      </c>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1"/>
    </row>
    <row r="42" spans="1:39" ht="18.75" customHeight="1">
      <c r="A42" s="2"/>
      <c r="B42" s="10"/>
      <c r="C42" s="10" t="s">
        <v>533</v>
      </c>
      <c r="D42" s="1"/>
      <c r="E42" s="1"/>
      <c r="F42" s="1"/>
      <c r="G42" s="1"/>
      <c r="H42" s="1"/>
      <c r="I42" s="1"/>
      <c r="J42" s="11"/>
      <c r="K42" s="10"/>
      <c r="L42" s="1" t="s">
        <v>408</v>
      </c>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1"/>
    </row>
    <row r="43" spans="1:39" ht="18.75" customHeight="1">
      <c r="A43" s="2"/>
      <c r="B43" s="10"/>
      <c r="C43" s="10" t="s">
        <v>534</v>
      </c>
      <c r="D43" s="1"/>
      <c r="E43" s="1"/>
      <c r="F43" s="1"/>
      <c r="G43" s="1"/>
      <c r="H43" s="1"/>
      <c r="I43" s="1"/>
      <c r="J43" s="11"/>
      <c r="K43" s="10"/>
      <c r="L43" s="1" t="s">
        <v>409</v>
      </c>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1"/>
    </row>
    <row r="44" spans="1:39" ht="18.75" customHeight="1">
      <c r="A44" s="2"/>
      <c r="B44" s="313"/>
      <c r="C44" s="315" t="s">
        <v>535</v>
      </c>
      <c r="D44" s="13"/>
      <c r="E44" s="13"/>
      <c r="F44" s="13"/>
      <c r="G44" s="13"/>
      <c r="H44" s="13"/>
      <c r="I44" s="13"/>
      <c r="J44" s="14"/>
      <c r="K44" s="12"/>
      <c r="L44" s="13" t="s">
        <v>410</v>
      </c>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4"/>
    </row>
    <row r="45" spans="1:39" ht="18.75" customHeight="1">
      <c r="A45" s="2"/>
      <c r="B45" s="10"/>
      <c r="C45" s="10" t="s">
        <v>58</v>
      </c>
      <c r="D45" s="1"/>
      <c r="E45" s="1"/>
      <c r="F45" s="1"/>
      <c r="G45" s="1"/>
      <c r="H45" s="1"/>
      <c r="I45" s="1"/>
      <c r="J45" s="11"/>
      <c r="K45" s="7" t="s">
        <v>383</v>
      </c>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1"/>
    </row>
    <row r="46" spans="1:39" ht="18.75" customHeight="1">
      <c r="A46" s="2"/>
      <c r="B46" s="10"/>
      <c r="C46" s="10" t="s">
        <v>536</v>
      </c>
      <c r="D46" s="1"/>
      <c r="E46" s="1"/>
      <c r="F46" s="1"/>
      <c r="G46" s="1"/>
      <c r="H46" s="1"/>
      <c r="I46" s="1"/>
      <c r="J46" s="11"/>
      <c r="K46" s="10"/>
      <c r="L46" s="1" t="s">
        <v>411</v>
      </c>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1"/>
    </row>
    <row r="47" spans="1:39" ht="18.75" customHeight="1">
      <c r="A47" s="2"/>
      <c r="B47" s="10"/>
      <c r="C47" s="10" t="s">
        <v>537</v>
      </c>
      <c r="D47" s="1"/>
      <c r="E47" s="1"/>
      <c r="F47" s="1"/>
      <c r="G47" s="1"/>
      <c r="H47" s="1"/>
      <c r="I47" s="1"/>
      <c r="J47" s="11"/>
      <c r="K47" s="10"/>
      <c r="L47" s="1" t="s">
        <v>412</v>
      </c>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1"/>
    </row>
    <row r="48" spans="1:39" ht="18.75" customHeight="1">
      <c r="A48" s="2"/>
      <c r="B48" s="10"/>
      <c r="C48" s="10" t="s">
        <v>534</v>
      </c>
      <c r="D48" s="1"/>
      <c r="E48" s="1"/>
      <c r="F48" s="1"/>
      <c r="G48" s="1"/>
      <c r="H48" s="1"/>
      <c r="I48" s="1"/>
      <c r="J48" s="11"/>
      <c r="K48" s="10"/>
      <c r="L48" s="1" t="s">
        <v>413</v>
      </c>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1"/>
    </row>
    <row r="49" spans="1:42" ht="18.75" customHeight="1">
      <c r="A49" s="2"/>
      <c r="B49" s="12"/>
      <c r="C49" s="12" t="s">
        <v>538</v>
      </c>
      <c r="D49" s="13"/>
      <c r="E49" s="13"/>
      <c r="F49" s="13"/>
      <c r="G49" s="13"/>
      <c r="H49" s="13"/>
      <c r="I49" s="13"/>
      <c r="J49" s="14"/>
      <c r="K49" s="12"/>
      <c r="L49" s="13" t="s">
        <v>414</v>
      </c>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4"/>
    </row>
    <row r="50" spans="1:42" ht="18.75" customHeight="1">
      <c r="A50" s="2"/>
      <c r="B50" s="10" t="s">
        <v>1</v>
      </c>
      <c r="C50" s="1"/>
      <c r="D50" s="1"/>
      <c r="E50" s="1"/>
      <c r="F50" s="1"/>
      <c r="G50" s="1"/>
      <c r="H50" s="1"/>
      <c r="I50" s="1"/>
      <c r="J50" s="11"/>
      <c r="K50" s="839" t="s">
        <v>44</v>
      </c>
      <c r="L50" s="840"/>
      <c r="M50" s="840"/>
      <c r="N50" s="840"/>
      <c r="O50" s="840"/>
      <c r="P50" s="840"/>
      <c r="Q50" s="840"/>
      <c r="R50" s="840"/>
      <c r="S50" s="840"/>
      <c r="T50" s="840"/>
      <c r="U50" s="840"/>
      <c r="V50" s="840"/>
      <c r="W50" s="840"/>
      <c r="X50" s="840"/>
      <c r="Y50" s="840"/>
      <c r="Z50" s="840"/>
      <c r="AA50" s="840"/>
      <c r="AB50" s="840"/>
      <c r="AC50" s="840"/>
      <c r="AD50" s="840"/>
      <c r="AE50" s="840"/>
      <c r="AF50" s="840"/>
      <c r="AG50" s="840"/>
      <c r="AH50" s="840"/>
      <c r="AI50" s="840"/>
      <c r="AJ50" s="840"/>
      <c r="AK50" s="840"/>
      <c r="AL50" s="840"/>
      <c r="AM50" s="841"/>
    </row>
    <row r="51" spans="1:42" ht="18.75" customHeight="1">
      <c r="A51" s="2"/>
      <c r="B51" s="10"/>
      <c r="C51" s="1"/>
      <c r="D51" s="1"/>
      <c r="E51" s="1"/>
      <c r="F51" s="1"/>
      <c r="G51" s="1"/>
      <c r="H51" s="1"/>
      <c r="I51" s="1"/>
      <c r="J51" s="11"/>
      <c r="K51" s="839"/>
      <c r="L51" s="840"/>
      <c r="M51" s="840"/>
      <c r="N51" s="840"/>
      <c r="O51" s="840"/>
      <c r="P51" s="840"/>
      <c r="Q51" s="840"/>
      <c r="R51" s="840"/>
      <c r="S51" s="840"/>
      <c r="T51" s="840"/>
      <c r="U51" s="840"/>
      <c r="V51" s="840"/>
      <c r="W51" s="840"/>
      <c r="X51" s="840"/>
      <c r="Y51" s="840"/>
      <c r="Z51" s="840"/>
      <c r="AA51" s="840"/>
      <c r="AB51" s="840"/>
      <c r="AC51" s="840"/>
      <c r="AD51" s="840"/>
      <c r="AE51" s="840"/>
      <c r="AF51" s="840"/>
      <c r="AG51" s="840"/>
      <c r="AH51" s="840"/>
      <c r="AI51" s="840"/>
      <c r="AJ51" s="840"/>
      <c r="AK51" s="840"/>
      <c r="AL51" s="840"/>
      <c r="AM51" s="841"/>
    </row>
    <row r="52" spans="1:42" ht="18.75" customHeight="1">
      <c r="A52" s="2"/>
      <c r="B52" s="10"/>
      <c r="C52" s="1"/>
      <c r="D52" s="1"/>
      <c r="E52" s="1"/>
      <c r="F52" s="1"/>
      <c r="G52" s="1"/>
      <c r="H52" s="1"/>
      <c r="I52" s="1"/>
      <c r="J52" s="11"/>
      <c r="K52" s="839"/>
      <c r="L52" s="840"/>
      <c r="M52" s="840"/>
      <c r="N52" s="840"/>
      <c r="O52" s="840"/>
      <c r="P52" s="840"/>
      <c r="Q52" s="840"/>
      <c r="R52" s="840"/>
      <c r="S52" s="840"/>
      <c r="T52" s="840"/>
      <c r="U52" s="840"/>
      <c r="V52" s="840"/>
      <c r="W52" s="840"/>
      <c r="X52" s="840"/>
      <c r="Y52" s="840"/>
      <c r="Z52" s="840"/>
      <c r="AA52" s="840"/>
      <c r="AB52" s="840"/>
      <c r="AC52" s="840"/>
      <c r="AD52" s="840"/>
      <c r="AE52" s="840"/>
      <c r="AF52" s="840"/>
      <c r="AG52" s="840"/>
      <c r="AH52" s="840"/>
      <c r="AI52" s="840"/>
      <c r="AJ52" s="840"/>
      <c r="AK52" s="840"/>
      <c r="AL52" s="840"/>
      <c r="AM52" s="841"/>
    </row>
    <row r="53" spans="1:42" ht="18.75" customHeight="1">
      <c r="A53" s="2"/>
      <c r="B53" s="10"/>
      <c r="C53" s="1"/>
      <c r="D53" s="1"/>
      <c r="E53" s="1"/>
      <c r="F53" s="1"/>
      <c r="G53" s="1"/>
      <c r="H53" s="1"/>
      <c r="I53" s="1"/>
      <c r="J53" s="11"/>
      <c r="K53" s="839"/>
      <c r="L53" s="840"/>
      <c r="M53" s="840"/>
      <c r="N53" s="840"/>
      <c r="O53" s="840"/>
      <c r="P53" s="840"/>
      <c r="Q53" s="840"/>
      <c r="R53" s="840"/>
      <c r="S53" s="840"/>
      <c r="T53" s="840"/>
      <c r="U53" s="840"/>
      <c r="V53" s="840"/>
      <c r="W53" s="840"/>
      <c r="X53" s="840"/>
      <c r="Y53" s="840"/>
      <c r="Z53" s="840"/>
      <c r="AA53" s="840"/>
      <c r="AB53" s="840"/>
      <c r="AC53" s="840"/>
      <c r="AD53" s="840"/>
      <c r="AE53" s="840"/>
      <c r="AF53" s="840"/>
      <c r="AG53" s="840"/>
      <c r="AH53" s="840"/>
      <c r="AI53" s="840"/>
      <c r="AJ53" s="840"/>
      <c r="AK53" s="840"/>
      <c r="AL53" s="840"/>
      <c r="AM53" s="841"/>
    </row>
    <row r="54" spans="1:42" ht="18.75" customHeight="1">
      <c r="A54" s="2"/>
      <c r="B54" s="10"/>
      <c r="C54" s="1"/>
      <c r="D54" s="1"/>
      <c r="E54" s="1"/>
      <c r="F54" s="1"/>
      <c r="G54" s="1"/>
      <c r="H54" s="1"/>
      <c r="I54" s="1"/>
      <c r="J54" s="11"/>
      <c r="K54" s="839"/>
      <c r="L54" s="840"/>
      <c r="M54" s="840"/>
      <c r="N54" s="840"/>
      <c r="O54" s="840"/>
      <c r="P54" s="840"/>
      <c r="Q54" s="840"/>
      <c r="R54" s="840"/>
      <c r="S54" s="840"/>
      <c r="T54" s="840"/>
      <c r="U54" s="840"/>
      <c r="V54" s="840"/>
      <c r="W54" s="840"/>
      <c r="X54" s="840"/>
      <c r="Y54" s="840"/>
      <c r="Z54" s="840"/>
      <c r="AA54" s="840"/>
      <c r="AB54" s="840"/>
      <c r="AC54" s="840"/>
      <c r="AD54" s="840"/>
      <c r="AE54" s="840"/>
      <c r="AF54" s="840"/>
      <c r="AG54" s="840"/>
      <c r="AH54" s="840"/>
      <c r="AI54" s="840"/>
      <c r="AJ54" s="840"/>
      <c r="AK54" s="840"/>
      <c r="AL54" s="840"/>
      <c r="AM54" s="841"/>
    </row>
    <row r="55" spans="1:42" ht="18.75" customHeight="1">
      <c r="A55" s="2"/>
      <c r="B55" s="10"/>
      <c r="C55" s="1"/>
      <c r="D55" s="1"/>
      <c r="E55" s="1"/>
      <c r="F55" s="1"/>
      <c r="G55" s="1"/>
      <c r="H55" s="1"/>
      <c r="I55" s="1"/>
      <c r="J55" s="11"/>
      <c r="K55" s="839"/>
      <c r="L55" s="840"/>
      <c r="M55" s="840"/>
      <c r="N55" s="840"/>
      <c r="O55" s="840"/>
      <c r="P55" s="840"/>
      <c r="Q55" s="840"/>
      <c r="R55" s="840"/>
      <c r="S55" s="840"/>
      <c r="T55" s="840"/>
      <c r="U55" s="840"/>
      <c r="V55" s="840"/>
      <c r="W55" s="840"/>
      <c r="X55" s="840"/>
      <c r="Y55" s="840"/>
      <c r="Z55" s="840"/>
      <c r="AA55" s="840"/>
      <c r="AB55" s="840"/>
      <c r="AC55" s="840"/>
      <c r="AD55" s="840"/>
      <c r="AE55" s="840"/>
      <c r="AF55" s="840"/>
      <c r="AG55" s="840"/>
      <c r="AH55" s="840"/>
      <c r="AI55" s="840"/>
      <c r="AJ55" s="840"/>
      <c r="AK55" s="840"/>
      <c r="AL55" s="840"/>
      <c r="AM55" s="841"/>
    </row>
    <row r="56" spans="1:42" ht="18.75" customHeight="1">
      <c r="A56" s="2"/>
      <c r="B56" s="10"/>
      <c r="C56" s="7" t="s">
        <v>59</v>
      </c>
      <c r="D56" s="8"/>
      <c r="E56" s="8"/>
      <c r="F56" s="8"/>
      <c r="G56" s="8"/>
      <c r="H56" s="8"/>
      <c r="I56" s="8"/>
      <c r="J56" s="9"/>
      <c r="K56" s="310"/>
      <c r="L56" s="8" t="s">
        <v>45</v>
      </c>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9"/>
    </row>
    <row r="57" spans="1:42" ht="18.75" customHeight="1">
      <c r="A57" s="2"/>
      <c r="B57" s="313"/>
      <c r="C57" s="315"/>
      <c r="D57" s="13"/>
      <c r="E57" s="13"/>
      <c r="F57" s="13"/>
      <c r="G57" s="13"/>
      <c r="H57" s="13"/>
      <c r="I57" s="13"/>
      <c r="J57" s="14"/>
      <c r="K57" s="315"/>
      <c r="L57" s="13" t="s">
        <v>56</v>
      </c>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4"/>
    </row>
    <row r="58" spans="1:42" ht="18.75" customHeight="1">
      <c r="A58" s="2"/>
      <c r="B58" s="10"/>
      <c r="C58" s="10" t="s">
        <v>60</v>
      </c>
      <c r="D58" s="1"/>
      <c r="E58" s="1"/>
      <c r="F58" s="1"/>
      <c r="G58" s="1"/>
      <c r="H58" s="1"/>
      <c r="I58" s="1"/>
      <c r="J58" s="11"/>
      <c r="K58" s="313"/>
      <c r="L58" s="1" t="s">
        <v>46</v>
      </c>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1"/>
    </row>
    <row r="59" spans="1:42" ht="18.75" customHeight="1">
      <c r="A59" s="2"/>
      <c r="B59" s="12"/>
      <c r="C59" s="12"/>
      <c r="D59" s="13"/>
      <c r="E59" s="13"/>
      <c r="F59" s="13"/>
      <c r="G59" s="13"/>
      <c r="H59" s="13"/>
      <c r="I59" s="13"/>
      <c r="J59" s="14"/>
      <c r="K59" s="315"/>
      <c r="L59" s="13" t="s">
        <v>56</v>
      </c>
      <c r="M59" s="13"/>
      <c r="N59" s="13"/>
      <c r="O59" s="13"/>
      <c r="P59" s="13"/>
      <c r="Q59" s="13"/>
      <c r="R59" s="13"/>
      <c r="S59" s="13"/>
      <c r="T59" s="316"/>
      <c r="U59" s="13"/>
      <c r="V59" s="13"/>
      <c r="W59" s="13"/>
      <c r="X59" s="13"/>
      <c r="Y59" s="13"/>
      <c r="Z59" s="13"/>
      <c r="AA59" s="13"/>
      <c r="AB59" s="13"/>
      <c r="AC59" s="13"/>
      <c r="AD59" s="13"/>
      <c r="AE59" s="13"/>
      <c r="AF59" s="13"/>
      <c r="AG59" s="13"/>
      <c r="AH59" s="13"/>
      <c r="AI59" s="13"/>
      <c r="AJ59" s="13"/>
      <c r="AK59" s="13"/>
      <c r="AL59" s="13"/>
      <c r="AM59" s="14"/>
    </row>
    <row r="60" spans="1:42" ht="18.75" customHeight="1">
      <c r="A60" s="2"/>
      <c r="B60" s="2"/>
      <c r="C60" s="2"/>
      <c r="D60" s="2"/>
      <c r="E60" s="2"/>
      <c r="F60" s="2"/>
      <c r="G60" s="2"/>
      <c r="H60" s="2"/>
      <c r="I60" s="2"/>
      <c r="J60" s="2"/>
      <c r="L60" s="2"/>
      <c r="M60" s="2"/>
      <c r="N60" s="2"/>
      <c r="O60" s="2"/>
      <c r="P60" s="2"/>
      <c r="Q60" s="2"/>
      <c r="R60" s="2"/>
      <c r="S60" s="2"/>
      <c r="U60" s="2"/>
      <c r="V60" s="2"/>
      <c r="W60" s="2"/>
      <c r="X60" s="2"/>
      <c r="Y60" s="2"/>
      <c r="Z60" s="2"/>
      <c r="AA60" s="2"/>
      <c r="AB60" s="2"/>
      <c r="AC60" s="2"/>
      <c r="AD60" s="2"/>
      <c r="AE60" s="2"/>
      <c r="AF60" s="2"/>
      <c r="AG60" s="2"/>
      <c r="AH60" s="2"/>
      <c r="AI60" s="2"/>
      <c r="AJ60" s="2"/>
      <c r="AK60" s="2"/>
      <c r="AL60" s="2"/>
      <c r="AM60" s="2"/>
    </row>
    <row r="61" spans="1:42" ht="18.75" customHeight="1">
      <c r="A61" s="2" t="s">
        <v>61</v>
      </c>
      <c r="B61" s="2"/>
      <c r="C61" s="2"/>
      <c r="D61" s="2"/>
      <c r="E61" s="2"/>
      <c r="F61" s="2"/>
      <c r="G61" s="2"/>
      <c r="H61" s="2"/>
      <c r="I61" s="2"/>
      <c r="J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42" ht="18.75" customHeight="1">
      <c r="A62" s="2"/>
      <c r="B62" s="327" t="s">
        <v>39</v>
      </c>
      <c r="C62" s="320"/>
      <c r="D62" s="320"/>
      <c r="E62" s="320"/>
      <c r="F62" s="320"/>
      <c r="G62" s="320"/>
      <c r="H62" s="320"/>
      <c r="I62" s="320"/>
      <c r="J62" s="321"/>
      <c r="K62" s="327"/>
      <c r="L62" s="320"/>
      <c r="M62" s="320"/>
      <c r="N62" s="320"/>
      <c r="O62" s="320"/>
      <c r="P62" s="320"/>
      <c r="Q62" s="320"/>
      <c r="R62" s="320"/>
      <c r="S62" s="320"/>
      <c r="T62" s="320"/>
      <c r="U62" s="320"/>
      <c r="V62" s="320"/>
      <c r="W62" s="320"/>
      <c r="X62" s="320" t="s">
        <v>40</v>
      </c>
      <c r="Y62" s="320"/>
      <c r="Z62" s="320"/>
      <c r="AA62" s="320"/>
      <c r="AB62" s="320"/>
      <c r="AC62" s="320"/>
      <c r="AD62" s="320"/>
      <c r="AE62" s="320"/>
      <c r="AF62" s="320"/>
      <c r="AG62" s="320"/>
      <c r="AH62" s="320"/>
      <c r="AI62" s="320"/>
      <c r="AJ62" s="320"/>
      <c r="AK62" s="320"/>
      <c r="AL62" s="320"/>
      <c r="AM62" s="321"/>
      <c r="AN62" s="309"/>
      <c r="AO62" s="309"/>
      <c r="AP62" s="309"/>
    </row>
    <row r="63" spans="1:42" ht="18.75" customHeight="1">
      <c r="A63" s="2"/>
      <c r="B63" s="7" t="s">
        <v>120</v>
      </c>
      <c r="C63" s="8"/>
      <c r="D63" s="8"/>
      <c r="E63" s="8"/>
      <c r="F63" s="8"/>
      <c r="G63" s="8"/>
      <c r="H63" s="8"/>
      <c r="I63" s="8"/>
      <c r="J63" s="9"/>
      <c r="K63" s="7" t="s">
        <v>63</v>
      </c>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9"/>
      <c r="AN63" s="309"/>
      <c r="AO63" s="309"/>
      <c r="AP63" s="309"/>
    </row>
    <row r="64" spans="1:42" ht="18.75" customHeight="1">
      <c r="A64" s="2"/>
      <c r="B64" s="10"/>
      <c r="C64" s="1"/>
      <c r="D64" s="1"/>
      <c r="E64" s="1"/>
      <c r="F64" s="1"/>
      <c r="G64" s="1"/>
      <c r="H64" s="1"/>
      <c r="I64" s="1"/>
      <c r="J64" s="11"/>
      <c r="K64" s="10" t="s">
        <v>69</v>
      </c>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1"/>
      <c r="AN64" s="309"/>
      <c r="AO64" s="309"/>
      <c r="AP64" s="309"/>
    </row>
    <row r="65" spans="1:42" ht="18.75" customHeight="1">
      <c r="A65" s="2"/>
      <c r="B65" s="10"/>
      <c r="C65" s="417"/>
      <c r="D65" s="417"/>
      <c r="E65" s="417"/>
      <c r="F65" s="417"/>
      <c r="G65" s="417"/>
      <c r="H65" s="417"/>
      <c r="I65" s="417"/>
      <c r="J65" s="11"/>
      <c r="K65" s="10"/>
      <c r="L65" s="417" t="s">
        <v>519</v>
      </c>
      <c r="M65" s="417"/>
      <c r="N65" s="417"/>
      <c r="O65" s="417"/>
      <c r="P65" s="417"/>
      <c r="Q65" s="417"/>
      <c r="R65" s="417"/>
      <c r="S65" s="417"/>
      <c r="T65" s="417"/>
      <c r="U65" s="417"/>
      <c r="V65" s="417"/>
      <c r="W65" s="417"/>
      <c r="X65" s="417"/>
      <c r="Y65" s="417"/>
      <c r="Z65" s="417"/>
      <c r="AA65" s="417"/>
      <c r="AB65" s="417"/>
      <c r="AC65" s="417"/>
      <c r="AD65" s="417"/>
      <c r="AE65" s="417"/>
      <c r="AF65" s="417"/>
      <c r="AG65" s="417"/>
      <c r="AH65" s="417"/>
      <c r="AI65" s="417"/>
      <c r="AJ65" s="417"/>
      <c r="AK65" s="417"/>
      <c r="AL65" s="417"/>
      <c r="AM65" s="11"/>
      <c r="AN65" s="309"/>
      <c r="AO65" s="309"/>
      <c r="AP65" s="309"/>
    </row>
    <row r="66" spans="1:42" ht="18.75" customHeight="1">
      <c r="A66" s="2"/>
      <c r="B66" s="10"/>
      <c r="C66" s="1"/>
      <c r="D66" s="1"/>
      <c r="E66" s="1"/>
      <c r="F66" s="1"/>
      <c r="G66" s="1"/>
      <c r="H66" s="1"/>
      <c r="I66" s="1"/>
      <c r="J66" s="11"/>
      <c r="K66" s="10"/>
      <c r="L66" s="845" t="s">
        <v>64</v>
      </c>
      <c r="M66" s="846"/>
      <c r="N66" s="846"/>
      <c r="O66" s="846"/>
      <c r="P66" s="847"/>
      <c r="Q66" s="845" t="s">
        <v>67</v>
      </c>
      <c r="R66" s="846"/>
      <c r="S66" s="846"/>
      <c r="T66" s="846"/>
      <c r="U66" s="847"/>
      <c r="V66" s="845" t="s">
        <v>300</v>
      </c>
      <c r="W66" s="846"/>
      <c r="X66" s="846"/>
      <c r="Y66" s="846"/>
      <c r="Z66" s="846"/>
      <c r="AA66" s="846"/>
      <c r="AB66" s="846"/>
      <c r="AC66" s="846"/>
      <c r="AD66" s="846"/>
      <c r="AE66" s="846"/>
      <c r="AF66" s="846"/>
      <c r="AG66" s="846"/>
      <c r="AH66" s="846"/>
      <c r="AI66" s="846"/>
      <c r="AJ66" s="846"/>
      <c r="AK66" s="846"/>
      <c r="AL66" s="847"/>
      <c r="AM66" s="314"/>
      <c r="AN66" s="309"/>
      <c r="AO66" s="309"/>
      <c r="AP66" s="309"/>
    </row>
    <row r="67" spans="1:42" ht="18.75" customHeight="1">
      <c r="A67" s="2"/>
      <c r="B67" s="10"/>
      <c r="C67" s="1"/>
      <c r="D67" s="1"/>
      <c r="E67" s="1"/>
      <c r="F67" s="1"/>
      <c r="G67" s="1"/>
      <c r="H67" s="1"/>
      <c r="I67" s="1"/>
      <c r="J67" s="11"/>
      <c r="K67" s="10"/>
      <c r="L67" s="545" t="s">
        <v>65</v>
      </c>
      <c r="M67" s="448"/>
      <c r="N67" s="448"/>
      <c r="O67" s="448"/>
      <c r="P67" s="449"/>
      <c r="Q67" s="845">
        <f>各月実績入力表!AE6</f>
        <v>1</v>
      </c>
      <c r="R67" s="846"/>
      <c r="S67" s="448" t="s">
        <v>70</v>
      </c>
      <c r="T67" s="448"/>
      <c r="U67" s="449"/>
      <c r="V67" s="545" t="s">
        <v>182</v>
      </c>
      <c r="W67" s="448"/>
      <c r="X67" s="320"/>
      <c r="Y67" s="320"/>
      <c r="Z67" s="320"/>
      <c r="AA67" s="320"/>
      <c r="AB67" s="320"/>
      <c r="AC67" s="320"/>
      <c r="AD67" s="320"/>
      <c r="AE67" s="320"/>
      <c r="AF67" s="320"/>
      <c r="AG67" s="320"/>
      <c r="AH67" s="320"/>
      <c r="AI67" s="320"/>
      <c r="AJ67" s="320"/>
      <c r="AK67" s="320"/>
      <c r="AL67" s="321"/>
      <c r="AM67" s="314"/>
      <c r="AN67" s="309"/>
      <c r="AO67" s="309"/>
      <c r="AP67" s="309"/>
    </row>
    <row r="68" spans="1:42" ht="18.75" customHeight="1">
      <c r="A68" s="2"/>
      <c r="B68" s="10"/>
      <c r="C68" s="1"/>
      <c r="D68" s="1"/>
      <c r="E68" s="1"/>
      <c r="F68" s="1"/>
      <c r="G68" s="1"/>
      <c r="H68" s="1"/>
      <c r="I68" s="1"/>
      <c r="J68" s="11"/>
      <c r="K68" s="10"/>
      <c r="L68" s="545" t="s">
        <v>66</v>
      </c>
      <c r="M68" s="448"/>
      <c r="N68" s="448"/>
      <c r="O68" s="448"/>
      <c r="P68" s="449"/>
      <c r="Q68" s="845">
        <f>各月実績入力表!AE7</f>
        <v>0</v>
      </c>
      <c r="R68" s="846"/>
      <c r="S68" s="448" t="s">
        <v>70</v>
      </c>
      <c r="T68" s="448"/>
      <c r="U68" s="449"/>
      <c r="V68" s="545" t="s">
        <v>183</v>
      </c>
      <c r="W68" s="448"/>
      <c r="X68" s="320"/>
      <c r="Y68" s="320"/>
      <c r="Z68" s="320"/>
      <c r="AA68" s="320"/>
      <c r="AB68" s="320"/>
      <c r="AC68" s="320"/>
      <c r="AD68" s="320"/>
      <c r="AE68" s="320"/>
      <c r="AF68" s="320"/>
      <c r="AG68" s="320"/>
      <c r="AH68" s="320"/>
      <c r="AI68" s="320"/>
      <c r="AJ68" s="320"/>
      <c r="AK68" s="320"/>
      <c r="AL68" s="321"/>
      <c r="AM68" s="314"/>
      <c r="AN68" s="309"/>
      <c r="AO68" s="309"/>
      <c r="AP68" s="309"/>
    </row>
    <row r="69" spans="1:42" ht="18.75" customHeight="1">
      <c r="A69" s="2"/>
      <c r="B69" s="10"/>
      <c r="C69" s="1"/>
      <c r="D69" s="1"/>
      <c r="E69" s="1"/>
      <c r="F69" s="1"/>
      <c r="G69" s="1"/>
      <c r="H69" s="1"/>
      <c r="I69" s="1"/>
      <c r="J69" s="11"/>
      <c r="K69" s="10"/>
      <c r="L69" s="545" t="s">
        <v>509</v>
      </c>
      <c r="M69" s="448"/>
      <c r="N69" s="448"/>
      <c r="O69" s="448"/>
      <c r="P69" s="449"/>
      <c r="Q69" s="845">
        <f>各月実績入力表!AE8</f>
        <v>0</v>
      </c>
      <c r="R69" s="846"/>
      <c r="S69" s="448" t="s">
        <v>70</v>
      </c>
      <c r="T69" s="448"/>
      <c r="U69" s="449"/>
      <c r="V69" s="545" t="s">
        <v>183</v>
      </c>
      <c r="W69" s="448"/>
      <c r="X69" s="320"/>
      <c r="Y69" s="320"/>
      <c r="Z69" s="320"/>
      <c r="AA69" s="320"/>
      <c r="AB69" s="320"/>
      <c r="AC69" s="320"/>
      <c r="AD69" s="320"/>
      <c r="AE69" s="320"/>
      <c r="AF69" s="320"/>
      <c r="AG69" s="320"/>
      <c r="AH69" s="320"/>
      <c r="AI69" s="320"/>
      <c r="AJ69" s="320"/>
      <c r="AK69" s="320"/>
      <c r="AL69" s="321"/>
      <c r="AM69" s="314"/>
      <c r="AN69" s="309"/>
      <c r="AO69" s="309"/>
      <c r="AP69" s="309"/>
    </row>
    <row r="70" spans="1:42" ht="18.75" customHeight="1">
      <c r="A70" s="2"/>
      <c r="B70" s="10"/>
      <c r="C70" s="1"/>
      <c r="D70" s="1"/>
      <c r="E70" s="1"/>
      <c r="F70" s="1"/>
      <c r="G70" s="1"/>
      <c r="H70" s="1"/>
      <c r="I70" s="1"/>
      <c r="J70" s="11"/>
      <c r="K70" s="10"/>
      <c r="L70" s="545" t="s">
        <v>599</v>
      </c>
      <c r="M70" s="448"/>
      <c r="N70" s="448"/>
      <c r="O70" s="448"/>
      <c r="P70" s="449"/>
      <c r="Q70" s="845">
        <f>各月実績入力表!AE9</f>
        <v>0</v>
      </c>
      <c r="R70" s="846"/>
      <c r="S70" s="448" t="s">
        <v>70</v>
      </c>
      <c r="T70" s="448"/>
      <c r="U70" s="449"/>
      <c r="V70" s="545" t="s">
        <v>183</v>
      </c>
      <c r="W70" s="448"/>
      <c r="X70" s="320"/>
      <c r="Y70" s="320"/>
      <c r="Z70" s="320"/>
      <c r="AA70" s="320"/>
      <c r="AB70" s="320"/>
      <c r="AC70" s="320"/>
      <c r="AD70" s="320"/>
      <c r="AE70" s="320"/>
      <c r="AF70" s="320"/>
      <c r="AG70" s="320"/>
      <c r="AH70" s="320"/>
      <c r="AI70" s="320"/>
      <c r="AJ70" s="320"/>
      <c r="AK70" s="320"/>
      <c r="AL70" s="321"/>
      <c r="AM70" s="314"/>
      <c r="AN70" s="309"/>
      <c r="AO70" s="309"/>
      <c r="AP70" s="309"/>
    </row>
    <row r="71" spans="1:42" ht="18.75" customHeight="1">
      <c r="A71" s="2"/>
      <c r="B71" s="10"/>
      <c r="C71" s="1"/>
      <c r="D71" s="1"/>
      <c r="E71" s="1"/>
      <c r="F71" s="1"/>
      <c r="G71" s="1"/>
      <c r="H71" s="1"/>
      <c r="I71" s="1"/>
      <c r="J71" s="11"/>
      <c r="K71" s="10"/>
      <c r="L71" s="4" t="s">
        <v>784</v>
      </c>
      <c r="M71" s="5"/>
      <c r="N71" s="5"/>
      <c r="O71" s="5"/>
      <c r="P71" s="6"/>
      <c r="Q71" s="845">
        <f>各月実績入力表!AE10</f>
        <v>0</v>
      </c>
      <c r="R71" s="846"/>
      <c r="S71" s="5" t="s">
        <v>70</v>
      </c>
      <c r="T71" s="5"/>
      <c r="U71" s="6"/>
      <c r="V71" s="682" t="s">
        <v>183</v>
      </c>
      <c r="W71" s="5"/>
      <c r="X71" s="320"/>
      <c r="Y71" s="320"/>
      <c r="Z71" s="320"/>
      <c r="AA71" s="320"/>
      <c r="AB71" s="320"/>
      <c r="AC71" s="320"/>
      <c r="AD71" s="320"/>
      <c r="AE71" s="320"/>
      <c r="AF71" s="320"/>
      <c r="AG71" s="320"/>
      <c r="AH71" s="320"/>
      <c r="AI71" s="320"/>
      <c r="AJ71" s="320"/>
      <c r="AK71" s="320"/>
      <c r="AL71" s="321"/>
      <c r="AM71" s="314"/>
      <c r="AN71" s="309"/>
      <c r="AO71" s="309"/>
      <c r="AP71" s="309"/>
    </row>
    <row r="72" spans="1:42" ht="18.75" customHeight="1">
      <c r="B72" s="313"/>
      <c r="C72" s="309"/>
      <c r="D72" s="309"/>
      <c r="E72" s="309"/>
      <c r="F72" s="309"/>
      <c r="G72" s="309"/>
      <c r="H72" s="309"/>
      <c r="I72" s="309"/>
      <c r="J72" s="314"/>
      <c r="K72" s="313"/>
      <c r="L72" s="327" t="s">
        <v>68</v>
      </c>
      <c r="M72" s="320"/>
      <c r="N72" s="320"/>
      <c r="O72" s="320"/>
      <c r="P72" s="320"/>
      <c r="Q72" s="845">
        <f>SUM(Q67:R71)</f>
        <v>1</v>
      </c>
      <c r="R72" s="846"/>
      <c r="S72" s="320" t="s">
        <v>70</v>
      </c>
      <c r="T72" s="320"/>
      <c r="U72" s="321"/>
      <c r="V72" s="327"/>
      <c r="W72" s="320"/>
      <c r="X72" s="320"/>
      <c r="Y72" s="320"/>
      <c r="Z72" s="320"/>
      <c r="AA72" s="320"/>
      <c r="AB72" s="320"/>
      <c r="AC72" s="320"/>
      <c r="AD72" s="320"/>
      <c r="AE72" s="320"/>
      <c r="AF72" s="320"/>
      <c r="AG72" s="320"/>
      <c r="AH72" s="320"/>
      <c r="AI72" s="320"/>
      <c r="AJ72" s="320"/>
      <c r="AK72" s="320"/>
      <c r="AL72" s="321"/>
      <c r="AM72" s="314"/>
      <c r="AN72" s="309"/>
      <c r="AO72" s="309"/>
      <c r="AP72" s="309"/>
    </row>
    <row r="73" spans="1:42" ht="18.75" customHeight="1">
      <c r="B73" s="313"/>
      <c r="C73" s="309"/>
      <c r="D73" s="309"/>
      <c r="E73" s="309"/>
      <c r="F73" s="309"/>
      <c r="G73" s="309"/>
      <c r="H73" s="309"/>
      <c r="I73" s="309"/>
      <c r="J73" s="314"/>
      <c r="K73" s="313"/>
      <c r="L73" s="309"/>
      <c r="M73" s="309"/>
      <c r="N73" s="309"/>
      <c r="O73" s="309"/>
      <c r="P73" s="309"/>
      <c r="Q73" s="309"/>
      <c r="R73" s="309"/>
      <c r="S73" s="309"/>
      <c r="T73" s="309"/>
      <c r="U73" s="309"/>
      <c r="V73" s="309"/>
      <c r="W73" s="309"/>
      <c r="X73" s="309"/>
      <c r="Y73" s="1"/>
      <c r="Z73" s="1"/>
      <c r="AA73" s="1"/>
      <c r="AB73" s="1"/>
      <c r="AC73" s="1"/>
      <c r="AD73" s="236"/>
      <c r="AE73" s="236"/>
      <c r="AF73" s="1"/>
      <c r="AG73" s="1"/>
      <c r="AH73" s="1"/>
      <c r="AI73" s="1"/>
      <c r="AJ73" s="1"/>
      <c r="AK73" s="1"/>
      <c r="AL73" s="1"/>
      <c r="AM73" s="314"/>
      <c r="AN73" s="309"/>
      <c r="AO73" s="309"/>
      <c r="AP73" s="309"/>
    </row>
    <row r="74" spans="1:42" ht="18.75" customHeight="1">
      <c r="B74" s="313"/>
      <c r="C74" s="309"/>
      <c r="D74" s="309"/>
      <c r="E74" s="309"/>
      <c r="F74" s="309"/>
      <c r="G74" s="309"/>
      <c r="H74" s="309"/>
      <c r="I74" s="309"/>
      <c r="J74" s="314"/>
      <c r="K74" s="313"/>
      <c r="L74" s="834">
        <f>Q72</f>
        <v>1</v>
      </c>
      <c r="M74" s="834"/>
      <c r="N74" s="316" t="s">
        <v>71</v>
      </c>
      <c r="O74" s="316"/>
      <c r="P74" s="316"/>
      <c r="Q74" s="316"/>
      <c r="R74" s="316"/>
      <c r="S74" s="316"/>
      <c r="T74" s="316"/>
      <c r="U74" s="834">
        <f>L74/5</f>
        <v>0.2</v>
      </c>
      <c r="V74" s="834"/>
      <c r="W74" s="316" t="s">
        <v>70</v>
      </c>
      <c r="X74" s="316"/>
      <c r="Y74" s="1"/>
      <c r="Z74" s="1"/>
      <c r="AA74" s="1"/>
      <c r="AB74" s="1"/>
      <c r="AC74" s="1"/>
      <c r="AD74" s="236"/>
      <c r="AE74" s="236"/>
      <c r="AF74" s="1"/>
      <c r="AG74" s="1"/>
      <c r="AH74" s="1"/>
      <c r="AI74" s="1"/>
      <c r="AJ74" s="1"/>
      <c r="AK74" s="1"/>
      <c r="AL74" s="1"/>
      <c r="AM74" s="314"/>
      <c r="AN74" s="309"/>
      <c r="AO74" s="309"/>
      <c r="AP74" s="309"/>
    </row>
    <row r="75" spans="1:42" ht="18.75" customHeight="1">
      <c r="B75" s="313"/>
      <c r="C75" s="309"/>
      <c r="D75" s="309"/>
      <c r="E75" s="309"/>
      <c r="F75" s="309"/>
      <c r="G75" s="309"/>
      <c r="H75" s="309"/>
      <c r="I75" s="309"/>
      <c r="J75" s="314"/>
      <c r="K75" s="313"/>
      <c r="L75" s="309"/>
      <c r="M75" s="309"/>
      <c r="N75" s="309"/>
      <c r="O75" s="309"/>
      <c r="P75" s="309"/>
      <c r="Q75" s="309"/>
      <c r="R75" s="309"/>
      <c r="S75" s="309"/>
      <c r="T75" s="309"/>
      <c r="U75" s="309"/>
      <c r="V75" s="309"/>
      <c r="W75" s="309"/>
      <c r="X75" s="1"/>
      <c r="Y75" s="1"/>
      <c r="Z75" s="1"/>
      <c r="AA75" s="1"/>
      <c r="AB75" s="1"/>
      <c r="AC75" s="1"/>
      <c r="AD75" s="236"/>
      <c r="AE75" s="236"/>
      <c r="AF75" s="1"/>
      <c r="AG75" s="1"/>
      <c r="AH75" s="1"/>
      <c r="AI75" s="1"/>
      <c r="AJ75" s="1"/>
      <c r="AK75" s="1"/>
      <c r="AL75" s="1"/>
      <c r="AM75" s="314"/>
      <c r="AN75" s="309"/>
      <c r="AO75" s="309"/>
      <c r="AP75" s="309"/>
    </row>
    <row r="76" spans="1:42" ht="18.75" customHeight="1">
      <c r="B76" s="313"/>
      <c r="C76" s="309"/>
      <c r="D76" s="309"/>
      <c r="E76" s="309"/>
      <c r="F76" s="309"/>
      <c r="G76" s="309"/>
      <c r="H76" s="309"/>
      <c r="I76" s="309"/>
      <c r="J76" s="314"/>
      <c r="K76" s="313"/>
      <c r="L76" s="309"/>
      <c r="M76" s="309" t="s">
        <v>190</v>
      </c>
      <c r="N76" s="309"/>
      <c r="O76" s="309"/>
      <c r="Q76" s="309"/>
      <c r="R76" s="309"/>
      <c r="S76" s="309"/>
      <c r="T76" s="309"/>
      <c r="U76" s="309"/>
      <c r="V76" s="309"/>
      <c r="W76" s="309"/>
      <c r="X76" s="309"/>
      <c r="Y76" s="1"/>
      <c r="Z76" s="1"/>
      <c r="AA76" s="1"/>
      <c r="AB76" s="1"/>
      <c r="AC76" s="1"/>
      <c r="AD76" s="236"/>
      <c r="AE76" s="236"/>
      <c r="AF76" s="1"/>
      <c r="AG76" s="1"/>
      <c r="AH76" s="1"/>
      <c r="AI76" s="1"/>
      <c r="AJ76" s="1"/>
      <c r="AK76" s="1"/>
      <c r="AL76" s="1"/>
      <c r="AM76" s="314"/>
      <c r="AN76" s="309"/>
      <c r="AO76" s="309"/>
      <c r="AP76" s="309"/>
    </row>
    <row r="77" spans="1:42" ht="18.75" customHeight="1" thickBot="1">
      <c r="B77" s="313"/>
      <c r="C77" s="309"/>
      <c r="D77" s="309"/>
      <c r="E77" s="309"/>
      <c r="F77" s="309"/>
      <c r="G77" s="309"/>
      <c r="H77" s="309"/>
      <c r="I77" s="309"/>
      <c r="J77" s="314"/>
      <c r="K77" s="313"/>
      <c r="L77" s="1"/>
      <c r="M77" s="1"/>
      <c r="N77" s="1"/>
      <c r="O77" s="1"/>
      <c r="P77" s="1"/>
      <c r="Q77" s="1"/>
      <c r="R77" s="1"/>
      <c r="S77" s="1"/>
      <c r="T77" s="1"/>
      <c r="U77" s="1"/>
      <c r="V77" s="1"/>
      <c r="W77" s="1"/>
      <c r="X77" s="1"/>
      <c r="Y77" s="1"/>
      <c r="Z77" s="1"/>
      <c r="AA77" s="333" t="s">
        <v>72</v>
      </c>
      <c r="AB77" s="333"/>
      <c r="AC77" s="333"/>
      <c r="AD77" s="835">
        <f>IF(U74&gt;=0.5,ROUND(U74,0),1)</f>
        <v>1</v>
      </c>
      <c r="AE77" s="835"/>
      <c r="AF77" s="333" t="s">
        <v>73</v>
      </c>
      <c r="AG77" s="333"/>
      <c r="AH77" s="333"/>
      <c r="AI77" s="333"/>
      <c r="AJ77" s="333"/>
      <c r="AK77" s="333"/>
      <c r="AL77" s="333"/>
      <c r="AM77" s="314"/>
      <c r="AN77" s="309"/>
      <c r="AO77" s="309"/>
      <c r="AP77" s="309"/>
    </row>
    <row r="78" spans="1:42" ht="18.75" customHeight="1" thickTop="1">
      <c r="B78" s="313"/>
      <c r="C78" s="309"/>
      <c r="D78" s="309"/>
      <c r="E78" s="309"/>
      <c r="F78" s="309"/>
      <c r="G78" s="309"/>
      <c r="H78" s="309"/>
      <c r="I78" s="309"/>
      <c r="J78" s="314"/>
      <c r="K78" s="313"/>
      <c r="L78" s="417"/>
      <c r="M78" s="417"/>
      <c r="N78" s="417"/>
      <c r="O78" s="417"/>
      <c r="P78" s="417"/>
      <c r="Q78" s="417"/>
      <c r="R78" s="417"/>
      <c r="S78" s="417"/>
      <c r="T78" s="417"/>
      <c r="U78" s="417"/>
      <c r="V78" s="417"/>
      <c r="W78" s="417"/>
      <c r="X78" s="417"/>
      <c r="Y78" s="417"/>
      <c r="Z78" s="417"/>
      <c r="AA78" s="417"/>
      <c r="AB78" s="417"/>
      <c r="AC78" s="417"/>
      <c r="AD78" s="413"/>
      <c r="AE78" s="413"/>
      <c r="AF78" s="417"/>
      <c r="AG78" s="417"/>
      <c r="AH78" s="417"/>
      <c r="AI78" s="417"/>
      <c r="AJ78" s="417"/>
      <c r="AK78" s="417"/>
      <c r="AL78" s="417"/>
      <c r="AM78" s="314"/>
      <c r="AN78" s="309"/>
      <c r="AO78" s="309"/>
      <c r="AP78" s="309"/>
    </row>
    <row r="79" spans="1:42" ht="18.75" customHeight="1">
      <c r="A79" s="2"/>
      <c r="B79" s="10"/>
      <c r="C79" s="417"/>
      <c r="D79" s="417"/>
      <c r="E79" s="417"/>
      <c r="F79" s="417"/>
      <c r="G79" s="417"/>
      <c r="H79" s="417"/>
      <c r="I79" s="417"/>
      <c r="J79" s="11"/>
      <c r="K79" s="10"/>
      <c r="L79" s="417" t="s">
        <v>518</v>
      </c>
      <c r="M79" s="417"/>
      <c r="N79" s="417"/>
      <c r="O79" s="417"/>
      <c r="P79" s="417"/>
      <c r="Q79" s="417"/>
      <c r="R79" s="417"/>
      <c r="S79" s="417"/>
      <c r="T79" s="417"/>
      <c r="U79" s="417"/>
      <c r="V79" s="417"/>
      <c r="W79" s="417"/>
      <c r="X79" s="417"/>
      <c r="Y79" s="417"/>
      <c r="Z79" s="417"/>
      <c r="AA79" s="417"/>
      <c r="AB79" s="417"/>
      <c r="AC79" s="417"/>
      <c r="AD79" s="417"/>
      <c r="AE79" s="417"/>
      <c r="AF79" s="417"/>
      <c r="AG79" s="417"/>
      <c r="AH79" s="417"/>
      <c r="AI79" s="417"/>
      <c r="AJ79" s="417"/>
      <c r="AK79" s="417"/>
      <c r="AL79" s="417"/>
      <c r="AM79" s="11"/>
      <c r="AN79" s="309"/>
      <c r="AO79" s="309"/>
      <c r="AP79" s="309"/>
    </row>
    <row r="80" spans="1:42" ht="18.75" customHeight="1">
      <c r="A80" s="2"/>
      <c r="B80" s="10"/>
      <c r="C80" s="417"/>
      <c r="D80" s="417"/>
      <c r="E80" s="417"/>
      <c r="F80" s="417"/>
      <c r="G80" s="417"/>
      <c r="H80" s="417"/>
      <c r="I80" s="417"/>
      <c r="J80" s="11"/>
      <c r="K80" s="10"/>
      <c r="L80" s="845" t="s">
        <v>64</v>
      </c>
      <c r="M80" s="846"/>
      <c r="N80" s="846"/>
      <c r="O80" s="846"/>
      <c r="P80" s="847"/>
      <c r="Q80" s="845" t="s">
        <v>67</v>
      </c>
      <c r="R80" s="846"/>
      <c r="S80" s="846"/>
      <c r="T80" s="846"/>
      <c r="U80" s="847"/>
      <c r="V80" s="845" t="s">
        <v>300</v>
      </c>
      <c r="W80" s="846"/>
      <c r="X80" s="846"/>
      <c r="Y80" s="846"/>
      <c r="Z80" s="846"/>
      <c r="AA80" s="846"/>
      <c r="AB80" s="846"/>
      <c r="AC80" s="846"/>
      <c r="AD80" s="846"/>
      <c r="AE80" s="846"/>
      <c r="AF80" s="846"/>
      <c r="AG80" s="846"/>
      <c r="AH80" s="846"/>
      <c r="AI80" s="846"/>
      <c r="AJ80" s="846"/>
      <c r="AK80" s="846"/>
      <c r="AL80" s="847"/>
      <c r="AM80" s="314"/>
      <c r="AN80" s="309"/>
      <c r="AO80" s="309"/>
      <c r="AP80" s="309"/>
    </row>
    <row r="81" spans="1:42" ht="18.75" customHeight="1">
      <c r="A81" s="2"/>
      <c r="B81" s="10"/>
      <c r="C81" s="417"/>
      <c r="D81" s="417"/>
      <c r="E81" s="417"/>
      <c r="F81" s="417"/>
      <c r="G81" s="417"/>
      <c r="H81" s="417"/>
      <c r="I81" s="417"/>
      <c r="J81" s="11"/>
      <c r="K81" s="10"/>
      <c r="L81" s="545" t="s">
        <v>65</v>
      </c>
      <c r="M81" s="415"/>
      <c r="N81" s="415"/>
      <c r="O81" s="415"/>
      <c r="P81" s="416"/>
      <c r="Q81" s="845">
        <f>各月実績入力表!AE15</f>
        <v>0</v>
      </c>
      <c r="R81" s="846"/>
      <c r="S81" s="415" t="s">
        <v>70</v>
      </c>
      <c r="T81" s="415"/>
      <c r="U81" s="416"/>
      <c r="V81" s="422" t="s">
        <v>183</v>
      </c>
      <c r="W81" s="415"/>
      <c r="X81" s="320"/>
      <c r="Y81" s="320"/>
      <c r="Z81" s="320"/>
      <c r="AA81" s="320"/>
      <c r="AB81" s="320"/>
      <c r="AC81" s="320"/>
      <c r="AD81" s="320"/>
      <c r="AE81" s="320"/>
      <c r="AF81" s="320"/>
      <c r="AG81" s="320"/>
      <c r="AH81" s="320"/>
      <c r="AI81" s="320"/>
      <c r="AJ81" s="320"/>
      <c r="AK81" s="320"/>
      <c r="AL81" s="321"/>
      <c r="AM81" s="314"/>
      <c r="AN81" s="309"/>
      <c r="AO81" s="309"/>
      <c r="AP81" s="309"/>
    </row>
    <row r="82" spans="1:42" ht="18.75" customHeight="1">
      <c r="A82" s="2"/>
      <c r="B82" s="10"/>
      <c r="C82" s="417"/>
      <c r="D82" s="417"/>
      <c r="E82" s="417"/>
      <c r="F82" s="417"/>
      <c r="G82" s="417"/>
      <c r="H82" s="417"/>
      <c r="I82" s="417"/>
      <c r="J82" s="11"/>
      <c r="K82" s="10"/>
      <c r="L82" s="545" t="s">
        <v>66</v>
      </c>
      <c r="M82" s="415"/>
      <c r="N82" s="415"/>
      <c r="O82" s="415"/>
      <c r="P82" s="416"/>
      <c r="Q82" s="845">
        <f>各月実績入力表!AE16</f>
        <v>0</v>
      </c>
      <c r="R82" s="846"/>
      <c r="S82" s="415" t="s">
        <v>70</v>
      </c>
      <c r="T82" s="415"/>
      <c r="U82" s="416"/>
      <c r="V82" s="422" t="s">
        <v>183</v>
      </c>
      <c r="W82" s="415"/>
      <c r="X82" s="320"/>
      <c r="Y82" s="320"/>
      <c r="Z82" s="320"/>
      <c r="AA82" s="320"/>
      <c r="AB82" s="320"/>
      <c r="AC82" s="320"/>
      <c r="AD82" s="320"/>
      <c r="AE82" s="320"/>
      <c r="AF82" s="320"/>
      <c r="AG82" s="320"/>
      <c r="AH82" s="320"/>
      <c r="AI82" s="320"/>
      <c r="AJ82" s="320"/>
      <c r="AK82" s="320"/>
      <c r="AL82" s="321"/>
      <c r="AM82" s="314"/>
      <c r="AN82" s="309"/>
      <c r="AO82" s="309"/>
      <c r="AP82" s="309"/>
    </row>
    <row r="83" spans="1:42" ht="18.75" customHeight="1">
      <c r="A83" s="2"/>
      <c r="B83" s="10"/>
      <c r="C83" s="417"/>
      <c r="D83" s="417"/>
      <c r="E83" s="417"/>
      <c r="F83" s="417"/>
      <c r="G83" s="417"/>
      <c r="H83" s="417"/>
      <c r="I83" s="417"/>
      <c r="J83" s="11"/>
      <c r="K83" s="10"/>
      <c r="L83" s="545" t="s">
        <v>509</v>
      </c>
      <c r="M83" s="415"/>
      <c r="N83" s="415"/>
      <c r="O83" s="415"/>
      <c r="P83" s="416"/>
      <c r="Q83" s="845">
        <f>各月実績入力表!AE17</f>
        <v>0</v>
      </c>
      <c r="R83" s="846"/>
      <c r="S83" s="415" t="s">
        <v>70</v>
      </c>
      <c r="T83" s="415"/>
      <c r="U83" s="416"/>
      <c r="V83" s="422" t="s">
        <v>183</v>
      </c>
      <c r="W83" s="415"/>
      <c r="X83" s="320"/>
      <c r="Y83" s="320"/>
      <c r="Z83" s="320"/>
      <c r="AA83" s="320"/>
      <c r="AB83" s="320"/>
      <c r="AC83" s="320"/>
      <c r="AD83" s="320"/>
      <c r="AE83" s="320"/>
      <c r="AF83" s="320"/>
      <c r="AG83" s="320"/>
      <c r="AH83" s="320"/>
      <c r="AI83" s="320"/>
      <c r="AJ83" s="320"/>
      <c r="AK83" s="320"/>
      <c r="AL83" s="321"/>
      <c r="AM83" s="314"/>
      <c r="AN83" s="309"/>
      <c r="AO83" s="309"/>
      <c r="AP83" s="309"/>
    </row>
    <row r="84" spans="1:42" ht="18.75" customHeight="1">
      <c r="A84" s="2"/>
      <c r="B84" s="10"/>
      <c r="C84" s="417"/>
      <c r="D84" s="417"/>
      <c r="E84" s="417"/>
      <c r="F84" s="417"/>
      <c r="G84" s="417"/>
      <c r="H84" s="417"/>
      <c r="I84" s="417"/>
      <c r="J84" s="11"/>
      <c r="K84" s="10"/>
      <c r="L84" s="545" t="s">
        <v>599</v>
      </c>
      <c r="M84" s="415"/>
      <c r="N84" s="415"/>
      <c r="O84" s="415"/>
      <c r="P84" s="416"/>
      <c r="Q84" s="845">
        <f>各月実績入力表!AE18</f>
        <v>0</v>
      </c>
      <c r="R84" s="846"/>
      <c r="S84" s="415" t="s">
        <v>70</v>
      </c>
      <c r="T84" s="415"/>
      <c r="U84" s="416"/>
      <c r="V84" s="419" t="s">
        <v>183</v>
      </c>
      <c r="W84" s="415"/>
      <c r="X84" s="320"/>
      <c r="Y84" s="320"/>
      <c r="Z84" s="320"/>
      <c r="AA84" s="320"/>
      <c r="AB84" s="320"/>
      <c r="AC84" s="320"/>
      <c r="AD84" s="320"/>
      <c r="AE84" s="320"/>
      <c r="AF84" s="320"/>
      <c r="AG84" s="320"/>
      <c r="AH84" s="320"/>
      <c r="AI84" s="320"/>
      <c r="AJ84" s="320"/>
      <c r="AK84" s="320"/>
      <c r="AL84" s="321"/>
      <c r="AM84" s="314"/>
      <c r="AN84" s="309"/>
      <c r="AO84" s="309"/>
      <c r="AP84" s="309"/>
    </row>
    <row r="85" spans="1:42" ht="18.75" customHeight="1">
      <c r="A85" s="2"/>
      <c r="B85" s="10"/>
      <c r="C85" s="417"/>
      <c r="D85" s="417"/>
      <c r="E85" s="417"/>
      <c r="F85" s="417"/>
      <c r="G85" s="417"/>
      <c r="H85" s="417"/>
      <c r="I85" s="417"/>
      <c r="J85" s="11"/>
      <c r="K85" s="10"/>
      <c r="L85" s="414" t="s">
        <v>784</v>
      </c>
      <c r="M85" s="415"/>
      <c r="N85" s="415"/>
      <c r="O85" s="415"/>
      <c r="P85" s="416"/>
      <c r="Q85" s="845">
        <f>各月実績入力表!AE19</f>
        <v>0</v>
      </c>
      <c r="R85" s="846"/>
      <c r="S85" s="415" t="s">
        <v>70</v>
      </c>
      <c r="T85" s="415"/>
      <c r="U85" s="416"/>
      <c r="V85" s="682" t="s">
        <v>183</v>
      </c>
      <c r="W85" s="415"/>
      <c r="X85" s="320"/>
      <c r="Y85" s="320"/>
      <c r="Z85" s="320"/>
      <c r="AA85" s="320"/>
      <c r="AB85" s="320"/>
      <c r="AC85" s="320"/>
      <c r="AD85" s="320"/>
      <c r="AE85" s="320"/>
      <c r="AF85" s="320"/>
      <c r="AG85" s="320"/>
      <c r="AH85" s="320"/>
      <c r="AI85" s="320"/>
      <c r="AJ85" s="320"/>
      <c r="AK85" s="320"/>
      <c r="AL85" s="321"/>
      <c r="AM85" s="314"/>
      <c r="AN85" s="309"/>
      <c r="AO85" s="309"/>
      <c r="AP85" s="309"/>
    </row>
    <row r="86" spans="1:42" ht="18.75" customHeight="1">
      <c r="B86" s="313"/>
      <c r="C86" s="309"/>
      <c r="D86" s="309"/>
      <c r="E86" s="309"/>
      <c r="F86" s="309"/>
      <c r="G86" s="309"/>
      <c r="H86" s="309"/>
      <c r="I86" s="309"/>
      <c r="J86" s="314"/>
      <c r="K86" s="313"/>
      <c r="L86" s="327" t="s">
        <v>68</v>
      </c>
      <c r="M86" s="320"/>
      <c r="N86" s="320"/>
      <c r="O86" s="320"/>
      <c r="P86" s="320"/>
      <c r="Q86" s="845">
        <f>SUM(Q81:R85)</f>
        <v>0</v>
      </c>
      <c r="R86" s="846"/>
      <c r="S86" s="320" t="s">
        <v>70</v>
      </c>
      <c r="T86" s="320"/>
      <c r="U86" s="321"/>
      <c r="V86" s="327"/>
      <c r="W86" s="320"/>
      <c r="X86" s="320"/>
      <c r="Y86" s="320"/>
      <c r="Z86" s="320"/>
      <c r="AA86" s="320"/>
      <c r="AB86" s="320"/>
      <c r="AC86" s="320"/>
      <c r="AD86" s="320"/>
      <c r="AE86" s="320"/>
      <c r="AF86" s="320"/>
      <c r="AG86" s="320"/>
      <c r="AH86" s="320"/>
      <c r="AI86" s="320"/>
      <c r="AJ86" s="320"/>
      <c r="AK86" s="320"/>
      <c r="AL86" s="321"/>
      <c r="AM86" s="314"/>
      <c r="AN86" s="309"/>
      <c r="AO86" s="309"/>
      <c r="AP86" s="309"/>
    </row>
    <row r="87" spans="1:42" ht="18.75" customHeight="1">
      <c r="B87" s="313"/>
      <c r="C87" s="309"/>
      <c r="D87" s="309"/>
      <c r="E87" s="309"/>
      <c r="F87" s="309"/>
      <c r="G87" s="309"/>
      <c r="H87" s="309"/>
      <c r="I87" s="309"/>
      <c r="J87" s="314"/>
      <c r="K87" s="313"/>
      <c r="L87" s="309"/>
      <c r="M87" s="309"/>
      <c r="N87" s="309"/>
      <c r="O87" s="309"/>
      <c r="P87" s="309"/>
      <c r="Q87" s="309"/>
      <c r="R87" s="309"/>
      <c r="S87" s="309"/>
      <c r="T87" s="309"/>
      <c r="U87" s="309"/>
      <c r="V87" s="309"/>
      <c r="W87" s="309"/>
      <c r="X87" s="309"/>
      <c r="Y87" s="417"/>
      <c r="Z87" s="417"/>
      <c r="AA87" s="417"/>
      <c r="AB87" s="417"/>
      <c r="AC87" s="417"/>
      <c r="AD87" s="413"/>
      <c r="AE87" s="413"/>
      <c r="AF87" s="417"/>
      <c r="AG87" s="417"/>
      <c r="AH87" s="417"/>
      <c r="AI87" s="417"/>
      <c r="AJ87" s="417"/>
      <c r="AK87" s="417"/>
      <c r="AL87" s="417"/>
      <c r="AM87" s="314"/>
      <c r="AN87" s="309"/>
      <c r="AO87" s="309"/>
      <c r="AP87" s="309"/>
    </row>
    <row r="88" spans="1:42" ht="18.75" customHeight="1">
      <c r="B88" s="313"/>
      <c r="C88" s="309"/>
      <c r="D88" s="309"/>
      <c r="E88" s="309"/>
      <c r="F88" s="309"/>
      <c r="G88" s="309"/>
      <c r="H88" s="309"/>
      <c r="I88" s="309"/>
      <c r="J88" s="314"/>
      <c r="K88" s="313"/>
      <c r="L88" s="834">
        <f>Q86</f>
        <v>0</v>
      </c>
      <c r="M88" s="834"/>
      <c r="N88" s="316" t="s">
        <v>71</v>
      </c>
      <c r="O88" s="316"/>
      <c r="P88" s="316"/>
      <c r="Q88" s="316"/>
      <c r="R88" s="316"/>
      <c r="S88" s="316"/>
      <c r="T88" s="316"/>
      <c r="U88" s="834">
        <f>L88/5</f>
        <v>0</v>
      </c>
      <c r="V88" s="834"/>
      <c r="W88" s="316" t="s">
        <v>70</v>
      </c>
      <c r="X88" s="316"/>
      <c r="Y88" s="417"/>
      <c r="Z88" s="417"/>
      <c r="AA88" s="417"/>
      <c r="AB88" s="417"/>
      <c r="AC88" s="417"/>
      <c r="AD88" s="413"/>
      <c r="AE88" s="413"/>
      <c r="AF88" s="417"/>
      <c r="AG88" s="417"/>
      <c r="AH88" s="417"/>
      <c r="AI88" s="417"/>
      <c r="AJ88" s="417"/>
      <c r="AK88" s="417"/>
      <c r="AL88" s="417"/>
      <c r="AM88" s="314"/>
      <c r="AN88" s="309"/>
      <c r="AO88" s="309"/>
      <c r="AP88" s="309"/>
    </row>
    <row r="89" spans="1:42" ht="18.75" customHeight="1">
      <c r="B89" s="313"/>
      <c r="C89" s="309"/>
      <c r="D89" s="309"/>
      <c r="E89" s="309"/>
      <c r="F89" s="309"/>
      <c r="G89" s="309"/>
      <c r="H89" s="309"/>
      <c r="I89" s="309"/>
      <c r="J89" s="314"/>
      <c r="K89" s="313"/>
      <c r="L89" s="309"/>
      <c r="M89" s="309"/>
      <c r="N89" s="309"/>
      <c r="O89" s="309"/>
      <c r="P89" s="309"/>
      <c r="Q89" s="309"/>
      <c r="R89" s="309"/>
      <c r="S89" s="309"/>
      <c r="T89" s="309"/>
      <c r="U89" s="309"/>
      <c r="V89" s="309"/>
      <c r="W89" s="309"/>
      <c r="X89" s="417"/>
      <c r="Y89" s="417"/>
      <c r="Z89" s="417"/>
      <c r="AA89" s="417"/>
      <c r="AB89" s="417"/>
      <c r="AC89" s="417"/>
      <c r="AD89" s="413"/>
      <c r="AE89" s="413"/>
      <c r="AF89" s="417"/>
      <c r="AG89" s="417"/>
      <c r="AH89" s="417"/>
      <c r="AI89" s="417"/>
      <c r="AJ89" s="417"/>
      <c r="AK89" s="417"/>
      <c r="AL89" s="417"/>
      <c r="AM89" s="314"/>
      <c r="AN89" s="309"/>
      <c r="AO89" s="309"/>
      <c r="AP89" s="309"/>
    </row>
    <row r="90" spans="1:42" ht="18.75" customHeight="1">
      <c r="B90" s="313"/>
      <c r="C90" s="309"/>
      <c r="D90" s="309"/>
      <c r="E90" s="309"/>
      <c r="F90" s="309"/>
      <c r="G90" s="309"/>
      <c r="H90" s="309"/>
      <c r="I90" s="309"/>
      <c r="J90" s="314"/>
      <c r="K90" s="313"/>
      <c r="L90" s="309"/>
      <c r="M90" s="309" t="s">
        <v>190</v>
      </c>
      <c r="N90" s="309"/>
      <c r="O90" s="309"/>
      <c r="Q90" s="309"/>
      <c r="R90" s="309"/>
      <c r="S90" s="309"/>
      <c r="T90" s="309"/>
      <c r="U90" s="309"/>
      <c r="V90" s="309"/>
      <c r="W90" s="309"/>
      <c r="X90" s="309"/>
      <c r="Y90" s="417"/>
      <c r="Z90" s="417"/>
      <c r="AA90" s="417"/>
      <c r="AB90" s="417"/>
      <c r="AC90" s="417"/>
      <c r="AD90" s="413"/>
      <c r="AE90" s="413"/>
      <c r="AF90" s="417"/>
      <c r="AG90" s="417"/>
      <c r="AH90" s="417"/>
      <c r="AI90" s="417"/>
      <c r="AJ90" s="417"/>
      <c r="AK90" s="417"/>
      <c r="AL90" s="417"/>
      <c r="AM90" s="314"/>
      <c r="AN90" s="309"/>
      <c r="AO90" s="309"/>
      <c r="AP90" s="309"/>
    </row>
    <row r="91" spans="1:42" ht="18.75" customHeight="1" thickBot="1">
      <c r="B91" s="313"/>
      <c r="C91" s="309"/>
      <c r="D91" s="309"/>
      <c r="E91" s="309"/>
      <c r="F91" s="309"/>
      <c r="G91" s="309"/>
      <c r="H91" s="309"/>
      <c r="I91" s="309"/>
      <c r="J91" s="314"/>
      <c r="K91" s="313"/>
      <c r="L91" s="417"/>
      <c r="M91" s="417"/>
      <c r="N91" s="417"/>
      <c r="O91" s="417"/>
      <c r="P91" s="417"/>
      <c r="Q91" s="417"/>
      <c r="R91" s="417"/>
      <c r="S91" s="417"/>
      <c r="T91" s="417"/>
      <c r="U91" s="417"/>
      <c r="V91" s="417"/>
      <c r="W91" s="417"/>
      <c r="X91" s="417"/>
      <c r="Y91" s="417"/>
      <c r="Z91" s="417"/>
      <c r="AA91" s="333" t="s">
        <v>72</v>
      </c>
      <c r="AB91" s="333"/>
      <c r="AC91" s="333"/>
      <c r="AD91" s="835">
        <f>IF(U88&gt;=0.5,ROUND(U88,0),1)</f>
        <v>1</v>
      </c>
      <c r="AE91" s="835"/>
      <c r="AF91" s="333" t="s">
        <v>73</v>
      </c>
      <c r="AG91" s="333"/>
      <c r="AH91" s="333"/>
      <c r="AI91" s="333"/>
      <c r="AJ91" s="333"/>
      <c r="AK91" s="333"/>
      <c r="AL91" s="333"/>
      <c r="AM91" s="314"/>
      <c r="AN91" s="309"/>
      <c r="AO91" s="309"/>
      <c r="AP91" s="309"/>
    </row>
    <row r="92" spans="1:42" ht="18.75" customHeight="1" thickTop="1">
      <c r="B92" s="315"/>
      <c r="C92" s="316"/>
      <c r="D92" s="316"/>
      <c r="E92" s="316"/>
      <c r="F92" s="316"/>
      <c r="G92" s="316"/>
      <c r="H92" s="316"/>
      <c r="I92" s="316"/>
      <c r="J92" s="317"/>
      <c r="K92" s="315"/>
      <c r="L92" s="316"/>
      <c r="M92" s="316"/>
      <c r="N92" s="316"/>
      <c r="O92" s="316"/>
      <c r="P92" s="316"/>
      <c r="Q92" s="316"/>
      <c r="R92" s="316"/>
      <c r="S92" s="316"/>
      <c r="T92" s="316"/>
      <c r="U92" s="316"/>
      <c r="V92" s="316"/>
      <c r="W92" s="316"/>
      <c r="X92" s="316"/>
      <c r="Y92" s="316"/>
      <c r="Z92" s="316"/>
      <c r="AA92" s="316"/>
      <c r="AB92" s="316"/>
      <c r="AC92" s="316"/>
      <c r="AD92" s="316"/>
      <c r="AE92" s="316"/>
      <c r="AF92" s="316"/>
      <c r="AG92" s="316"/>
      <c r="AH92" s="316"/>
      <c r="AI92" s="316"/>
      <c r="AJ92" s="316"/>
      <c r="AK92" s="316"/>
      <c r="AL92" s="316"/>
      <c r="AM92" s="317"/>
      <c r="AN92" s="309"/>
      <c r="AO92" s="309"/>
      <c r="AP92" s="309"/>
    </row>
    <row r="93" spans="1:42" ht="18.75" customHeight="1">
      <c r="B93" s="868" t="s">
        <v>567</v>
      </c>
      <c r="C93" s="869"/>
      <c r="D93" s="869"/>
      <c r="E93" s="869"/>
      <c r="F93" s="869"/>
      <c r="G93" s="869"/>
      <c r="H93" s="869"/>
      <c r="I93" s="869"/>
      <c r="J93" s="870"/>
      <c r="K93" s="313" t="s">
        <v>568</v>
      </c>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14"/>
      <c r="AN93" s="309"/>
      <c r="AO93" s="309"/>
      <c r="AP93" s="309"/>
    </row>
    <row r="94" spans="1:42" ht="18.75" customHeight="1">
      <c r="B94" s="871"/>
      <c r="C94" s="872"/>
      <c r="D94" s="872"/>
      <c r="E94" s="872"/>
      <c r="F94" s="872"/>
      <c r="G94" s="872"/>
      <c r="H94" s="872"/>
      <c r="I94" s="872"/>
      <c r="J94" s="873"/>
      <c r="K94" s="313" t="s">
        <v>75</v>
      </c>
      <c r="L94" s="309"/>
      <c r="M94" s="309"/>
      <c r="N94" s="309"/>
      <c r="O94" s="309"/>
      <c r="P94" s="309"/>
      <c r="Q94" s="309"/>
      <c r="R94" s="309"/>
      <c r="S94" s="309"/>
      <c r="T94" s="309"/>
      <c r="U94" s="309"/>
      <c r="V94" s="309"/>
      <c r="W94" s="309"/>
      <c r="X94" s="309"/>
      <c r="Y94" s="309"/>
      <c r="Z94" s="309"/>
      <c r="AA94" s="309"/>
      <c r="AB94" s="309"/>
      <c r="AC94" s="309"/>
      <c r="AD94" s="309"/>
      <c r="AE94" s="309"/>
      <c r="AF94" s="309"/>
      <c r="AG94" s="309"/>
      <c r="AH94" s="309"/>
      <c r="AI94" s="309"/>
      <c r="AJ94" s="309"/>
      <c r="AK94" s="309"/>
      <c r="AL94" s="309"/>
      <c r="AM94" s="314"/>
      <c r="AN94" s="309"/>
      <c r="AO94" s="309"/>
      <c r="AP94" s="309"/>
    </row>
    <row r="95" spans="1:42" ht="18.75" customHeight="1">
      <c r="B95" s="871"/>
      <c r="C95" s="872"/>
      <c r="D95" s="872"/>
      <c r="E95" s="872"/>
      <c r="F95" s="872"/>
      <c r="G95" s="872"/>
      <c r="H95" s="872"/>
      <c r="I95" s="872"/>
      <c r="J95" s="873"/>
      <c r="K95" s="313" t="s">
        <v>74</v>
      </c>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309"/>
      <c r="AL95" s="309"/>
      <c r="AM95" s="314"/>
      <c r="AN95" s="309"/>
      <c r="AO95" s="309"/>
      <c r="AP95" s="309"/>
    </row>
    <row r="96" spans="1:42" ht="18.75" customHeight="1">
      <c r="B96" s="313"/>
      <c r="C96" s="309"/>
      <c r="D96" s="309"/>
      <c r="E96" s="309"/>
      <c r="F96" s="309"/>
      <c r="G96" s="309"/>
      <c r="H96" s="309"/>
      <c r="I96" s="309"/>
      <c r="J96" s="314"/>
      <c r="K96" s="313" t="s">
        <v>356</v>
      </c>
      <c r="L96" s="309"/>
      <c r="M96" s="309"/>
      <c r="N96" s="309"/>
      <c r="O96" s="309"/>
      <c r="P96" s="309"/>
      <c r="Q96" s="309"/>
      <c r="R96" s="309"/>
      <c r="S96" s="309"/>
      <c r="T96" s="309"/>
      <c r="U96" s="309"/>
      <c r="V96" s="309"/>
      <c r="W96" s="309"/>
      <c r="X96" s="309"/>
      <c r="Y96" s="309"/>
      <c r="Z96" s="309"/>
      <c r="AA96" s="309"/>
      <c r="AB96" s="309"/>
      <c r="AC96" s="309"/>
      <c r="AD96" s="309"/>
      <c r="AE96" s="309"/>
      <c r="AF96" s="309"/>
      <c r="AG96" s="309"/>
      <c r="AH96" s="309"/>
      <c r="AI96" s="309"/>
      <c r="AJ96" s="309"/>
      <c r="AK96" s="309"/>
      <c r="AL96" s="309"/>
      <c r="AM96" s="314"/>
      <c r="AN96" s="309"/>
      <c r="AO96" s="309"/>
      <c r="AP96" s="309"/>
    </row>
    <row r="97" spans="2:42" ht="18.75" customHeight="1">
      <c r="B97" s="313"/>
      <c r="C97" s="309"/>
      <c r="D97" s="309"/>
      <c r="E97" s="309"/>
      <c r="F97" s="309"/>
      <c r="G97" s="309"/>
      <c r="H97" s="309"/>
      <c r="I97" s="309"/>
      <c r="J97" s="314"/>
      <c r="K97" s="313"/>
      <c r="L97" s="845" t="s">
        <v>64</v>
      </c>
      <c r="M97" s="846"/>
      <c r="N97" s="846"/>
      <c r="O97" s="846"/>
      <c r="P97" s="847"/>
      <c r="Q97" s="845" t="s">
        <v>67</v>
      </c>
      <c r="R97" s="846"/>
      <c r="S97" s="846"/>
      <c r="T97" s="846"/>
      <c r="U97" s="847"/>
      <c r="V97" s="845" t="s">
        <v>300</v>
      </c>
      <c r="W97" s="846"/>
      <c r="X97" s="846"/>
      <c r="Y97" s="846"/>
      <c r="Z97" s="846"/>
      <c r="AA97" s="846"/>
      <c r="AB97" s="846"/>
      <c r="AC97" s="846"/>
      <c r="AD97" s="846"/>
      <c r="AE97" s="846"/>
      <c r="AF97" s="846"/>
      <c r="AG97" s="846"/>
      <c r="AH97" s="846"/>
      <c r="AI97" s="846"/>
      <c r="AJ97" s="846"/>
      <c r="AK97" s="846"/>
      <c r="AL97" s="847"/>
      <c r="AM97" s="314"/>
      <c r="AN97" s="309"/>
      <c r="AO97" s="309"/>
      <c r="AP97" s="309"/>
    </row>
    <row r="98" spans="2:42" ht="18.75" customHeight="1">
      <c r="B98" s="313"/>
      <c r="C98" s="309"/>
      <c r="D98" s="309"/>
      <c r="E98" s="309"/>
      <c r="F98" s="309"/>
      <c r="G98" s="309"/>
      <c r="H98" s="309"/>
      <c r="I98" s="309"/>
      <c r="J98" s="314"/>
      <c r="K98" s="313"/>
      <c r="L98" s="545" t="s">
        <v>65</v>
      </c>
      <c r="M98" s="448"/>
      <c r="N98" s="448"/>
      <c r="O98" s="448"/>
      <c r="P98" s="449"/>
      <c r="Q98" s="845">
        <f>各月実績入力表!AE25</f>
        <v>1</v>
      </c>
      <c r="R98" s="846"/>
      <c r="S98" s="448" t="s">
        <v>70</v>
      </c>
      <c r="T98" s="448"/>
      <c r="U98" s="449"/>
      <c r="V98" s="545" t="s">
        <v>805</v>
      </c>
      <c r="W98" s="448"/>
      <c r="X98" s="320"/>
      <c r="Y98" s="320"/>
      <c r="Z98" s="320"/>
      <c r="AA98" s="320"/>
      <c r="AB98" s="320"/>
      <c r="AC98" s="320"/>
      <c r="AD98" s="320"/>
      <c r="AE98" s="320"/>
      <c r="AF98" s="320"/>
      <c r="AG98" s="320"/>
      <c r="AH98" s="320"/>
      <c r="AI98" s="320"/>
      <c r="AJ98" s="320"/>
      <c r="AK98" s="320"/>
      <c r="AL98" s="321"/>
      <c r="AM98" s="314"/>
      <c r="AN98" s="309"/>
      <c r="AO98" s="309"/>
      <c r="AP98" s="309"/>
    </row>
    <row r="99" spans="2:42" ht="18.75" customHeight="1">
      <c r="B99" s="313"/>
      <c r="C99" s="309"/>
      <c r="D99" s="309"/>
      <c r="E99" s="309"/>
      <c r="F99" s="309"/>
      <c r="G99" s="309"/>
      <c r="H99" s="309"/>
      <c r="I99" s="309"/>
      <c r="J99" s="314"/>
      <c r="K99" s="313"/>
      <c r="L99" s="545" t="s">
        <v>66</v>
      </c>
      <c r="M99" s="448"/>
      <c r="N99" s="448"/>
      <c r="O99" s="448"/>
      <c r="P99" s="449"/>
      <c r="Q99" s="845">
        <f>各月実績入力表!AE26</f>
        <v>1</v>
      </c>
      <c r="R99" s="846"/>
      <c r="S99" s="448" t="s">
        <v>70</v>
      </c>
      <c r="T99" s="448"/>
      <c r="U99" s="449"/>
      <c r="V99" s="692" t="s">
        <v>184</v>
      </c>
      <c r="W99" s="448"/>
      <c r="X99" s="320"/>
      <c r="Y99" s="320"/>
      <c r="Z99" s="320"/>
      <c r="AA99" s="320"/>
      <c r="AB99" s="320"/>
      <c r="AC99" s="320"/>
      <c r="AD99" s="320"/>
      <c r="AE99" s="320"/>
      <c r="AF99" s="320"/>
      <c r="AG99" s="320"/>
      <c r="AH99" s="320"/>
      <c r="AI99" s="320"/>
      <c r="AJ99" s="320"/>
      <c r="AK99" s="320"/>
      <c r="AL99" s="321"/>
      <c r="AM99" s="314"/>
      <c r="AN99" s="309"/>
      <c r="AO99" s="309"/>
      <c r="AP99" s="309"/>
    </row>
    <row r="100" spans="2:42" ht="18.75" customHeight="1">
      <c r="B100" s="313"/>
      <c r="C100" s="309"/>
      <c r="D100" s="309"/>
      <c r="E100" s="309"/>
      <c r="F100" s="309"/>
      <c r="G100" s="309"/>
      <c r="H100" s="309"/>
      <c r="I100" s="309"/>
      <c r="J100" s="314"/>
      <c r="K100" s="313"/>
      <c r="L100" s="545" t="s">
        <v>509</v>
      </c>
      <c r="M100" s="448"/>
      <c r="N100" s="448"/>
      <c r="O100" s="448"/>
      <c r="P100" s="449"/>
      <c r="Q100" s="845">
        <f>各月実績入力表!AE27</f>
        <v>1</v>
      </c>
      <c r="R100" s="846"/>
      <c r="S100" s="448" t="s">
        <v>70</v>
      </c>
      <c r="T100" s="448"/>
      <c r="U100" s="449"/>
      <c r="V100" s="692" t="s">
        <v>543</v>
      </c>
      <c r="W100" s="448"/>
      <c r="X100" s="320"/>
      <c r="Y100" s="320"/>
      <c r="Z100" s="320"/>
      <c r="AA100" s="320"/>
      <c r="AB100" s="320"/>
      <c r="AC100" s="320"/>
      <c r="AD100" s="320"/>
      <c r="AE100" s="320"/>
      <c r="AF100" s="320"/>
      <c r="AG100" s="320"/>
      <c r="AH100" s="320"/>
      <c r="AI100" s="320"/>
      <c r="AJ100" s="320"/>
      <c r="AK100" s="320"/>
      <c r="AL100" s="321"/>
      <c r="AM100" s="314"/>
      <c r="AN100" s="309"/>
      <c r="AO100" s="309"/>
      <c r="AP100" s="309"/>
    </row>
    <row r="101" spans="2:42" ht="18.75" customHeight="1">
      <c r="B101" s="313"/>
      <c r="C101" s="309"/>
      <c r="D101" s="309"/>
      <c r="E101" s="309"/>
      <c r="F101" s="309"/>
      <c r="G101" s="309"/>
      <c r="H101" s="309"/>
      <c r="I101" s="309"/>
      <c r="J101" s="314"/>
      <c r="K101" s="313"/>
      <c r="L101" s="545" t="s">
        <v>599</v>
      </c>
      <c r="M101" s="448"/>
      <c r="N101" s="448"/>
      <c r="O101" s="448"/>
      <c r="P101" s="449"/>
      <c r="Q101" s="845">
        <f>各月実績入力表!AE28</f>
        <v>0</v>
      </c>
      <c r="R101" s="846"/>
      <c r="S101" s="448" t="s">
        <v>70</v>
      </c>
      <c r="T101" s="448"/>
      <c r="U101" s="449"/>
      <c r="V101" s="545" t="s">
        <v>183</v>
      </c>
      <c r="W101" s="448"/>
      <c r="X101" s="320"/>
      <c r="Y101" s="320"/>
      <c r="Z101" s="320"/>
      <c r="AA101" s="320"/>
      <c r="AB101" s="320"/>
      <c r="AC101" s="320"/>
      <c r="AD101" s="320"/>
      <c r="AE101" s="320"/>
      <c r="AF101" s="320"/>
      <c r="AG101" s="320"/>
      <c r="AH101" s="320"/>
      <c r="AI101" s="320"/>
      <c r="AJ101" s="320"/>
      <c r="AK101" s="320"/>
      <c r="AL101" s="321"/>
      <c r="AM101" s="314"/>
      <c r="AN101" s="309"/>
      <c r="AO101" s="309"/>
      <c r="AP101" s="309"/>
    </row>
    <row r="102" spans="2:42" ht="18.75" customHeight="1">
      <c r="B102" s="313"/>
      <c r="C102" s="309"/>
      <c r="D102" s="309"/>
      <c r="E102" s="309"/>
      <c r="F102" s="309"/>
      <c r="G102" s="309"/>
      <c r="H102" s="309"/>
      <c r="I102" s="309"/>
      <c r="J102" s="314"/>
      <c r="K102" s="313"/>
      <c r="L102" s="4" t="s">
        <v>784</v>
      </c>
      <c r="M102" s="5"/>
      <c r="N102" s="5"/>
      <c r="O102" s="5"/>
      <c r="P102" s="6"/>
      <c r="Q102" s="845">
        <f>各月実績入力表!AE29</f>
        <v>1</v>
      </c>
      <c r="R102" s="846"/>
      <c r="S102" s="5" t="s">
        <v>70</v>
      </c>
      <c r="T102" s="5"/>
      <c r="U102" s="6"/>
      <c r="V102" s="683" t="s">
        <v>790</v>
      </c>
      <c r="W102" s="5"/>
      <c r="X102" s="320"/>
      <c r="Y102" s="320"/>
      <c r="Z102" s="320"/>
      <c r="AA102" s="320"/>
      <c r="AB102" s="320"/>
      <c r="AC102" s="320"/>
      <c r="AD102" s="320"/>
      <c r="AE102" s="320"/>
      <c r="AF102" s="320"/>
      <c r="AG102" s="320"/>
      <c r="AH102" s="320"/>
      <c r="AI102" s="320"/>
      <c r="AJ102" s="320"/>
      <c r="AK102" s="320"/>
      <c r="AL102" s="321"/>
      <c r="AM102" s="314"/>
      <c r="AN102" s="309"/>
      <c r="AO102" s="309"/>
      <c r="AP102" s="309"/>
    </row>
    <row r="103" spans="2:42" ht="18.75" customHeight="1">
      <c r="B103" s="313"/>
      <c r="C103" s="309"/>
      <c r="D103" s="309"/>
      <c r="E103" s="309"/>
      <c r="F103" s="309"/>
      <c r="G103" s="309"/>
      <c r="H103" s="309"/>
      <c r="I103" s="309"/>
      <c r="J103" s="314"/>
      <c r="K103" s="313"/>
      <c r="L103" s="327" t="s">
        <v>68</v>
      </c>
      <c r="M103" s="320"/>
      <c r="N103" s="320"/>
      <c r="O103" s="320"/>
      <c r="P103" s="320"/>
      <c r="Q103" s="845">
        <f>SUM(Q98:R102)</f>
        <v>4</v>
      </c>
      <c r="R103" s="846"/>
      <c r="S103" s="320" t="s">
        <v>70</v>
      </c>
      <c r="T103" s="320"/>
      <c r="U103" s="321"/>
      <c r="V103" s="327"/>
      <c r="W103" s="320"/>
      <c r="X103" s="320"/>
      <c r="Y103" s="320"/>
      <c r="Z103" s="320"/>
      <c r="AA103" s="320"/>
      <c r="AB103" s="320"/>
      <c r="AC103" s="320"/>
      <c r="AD103" s="320"/>
      <c r="AE103" s="320"/>
      <c r="AF103" s="320"/>
      <c r="AG103" s="320"/>
      <c r="AH103" s="320"/>
      <c r="AI103" s="320"/>
      <c r="AJ103" s="320"/>
      <c r="AK103" s="320"/>
      <c r="AL103" s="321"/>
      <c r="AM103" s="314"/>
      <c r="AN103" s="309"/>
      <c r="AO103" s="309"/>
      <c r="AP103" s="309"/>
    </row>
    <row r="104" spans="2:42" ht="18.75" customHeight="1">
      <c r="B104" s="313"/>
      <c r="C104" s="309"/>
      <c r="D104" s="309"/>
      <c r="E104" s="309"/>
      <c r="F104" s="309"/>
      <c r="G104" s="309"/>
      <c r="H104" s="309"/>
      <c r="I104" s="309"/>
      <c r="J104" s="309"/>
      <c r="K104" s="313"/>
      <c r="L104" s="309"/>
      <c r="M104" s="309"/>
      <c r="N104" s="309"/>
      <c r="O104" s="309"/>
      <c r="P104" s="309"/>
      <c r="Q104" s="309"/>
      <c r="R104" s="309"/>
      <c r="S104" s="309"/>
      <c r="T104" s="309"/>
      <c r="U104" s="309"/>
      <c r="V104" s="309"/>
      <c r="W104" s="309"/>
      <c r="X104" s="309"/>
      <c r="Y104" s="1"/>
      <c r="Z104" s="1"/>
      <c r="AA104" s="309"/>
      <c r="AB104" s="1"/>
      <c r="AC104" s="1"/>
      <c r="AD104" s="334"/>
      <c r="AE104" s="334"/>
      <c r="AF104" s="1"/>
      <c r="AG104" s="1"/>
      <c r="AH104" s="1"/>
      <c r="AI104" s="1"/>
      <c r="AJ104" s="1"/>
      <c r="AK104" s="1"/>
      <c r="AL104" s="1"/>
      <c r="AM104" s="314"/>
      <c r="AN104" s="309"/>
      <c r="AO104" s="309"/>
      <c r="AP104" s="309"/>
    </row>
    <row r="105" spans="2:42" ht="18.75" customHeight="1">
      <c r="B105" s="313"/>
      <c r="C105" s="309"/>
      <c r="D105" s="309"/>
      <c r="E105" s="309"/>
      <c r="F105" s="309"/>
      <c r="G105" s="309"/>
      <c r="H105" s="309"/>
      <c r="I105" s="309"/>
      <c r="J105" s="309"/>
      <c r="K105" s="313"/>
      <c r="L105" s="834">
        <f>Q103</f>
        <v>4</v>
      </c>
      <c r="M105" s="834"/>
      <c r="N105" s="316" t="s">
        <v>71</v>
      </c>
      <c r="O105" s="316"/>
      <c r="P105" s="316"/>
      <c r="Q105" s="316"/>
      <c r="R105" s="316"/>
      <c r="S105" s="316"/>
      <c r="T105" s="316"/>
      <c r="U105" s="886">
        <f>L105/5</f>
        <v>0.8</v>
      </c>
      <c r="V105" s="886"/>
      <c r="W105" s="316" t="s">
        <v>70</v>
      </c>
      <c r="X105" s="316"/>
      <c r="Y105" s="1"/>
      <c r="Z105" s="1"/>
      <c r="AA105" s="309"/>
      <c r="AB105" s="1"/>
      <c r="AC105" s="1"/>
      <c r="AD105" s="334"/>
      <c r="AE105" s="334"/>
      <c r="AF105" s="1"/>
      <c r="AG105" s="1"/>
      <c r="AH105" s="1"/>
      <c r="AI105" s="1"/>
      <c r="AJ105" s="1"/>
      <c r="AK105" s="1"/>
      <c r="AL105" s="1"/>
      <c r="AM105" s="314"/>
      <c r="AN105" s="309"/>
      <c r="AO105" s="309"/>
      <c r="AP105" s="309"/>
    </row>
    <row r="106" spans="2:42" ht="18.75" customHeight="1">
      <c r="B106" s="313"/>
      <c r="C106" s="309"/>
      <c r="D106" s="309"/>
      <c r="E106" s="309"/>
      <c r="F106" s="309"/>
      <c r="G106" s="309"/>
      <c r="H106" s="309"/>
      <c r="I106" s="309"/>
      <c r="J106" s="309"/>
      <c r="K106" s="313"/>
      <c r="L106" s="309"/>
      <c r="M106" s="309"/>
      <c r="N106" s="309"/>
      <c r="O106" s="309"/>
      <c r="P106" s="309"/>
      <c r="Q106" s="309"/>
      <c r="R106" s="309"/>
      <c r="S106" s="309"/>
      <c r="T106" s="309"/>
      <c r="U106" s="309"/>
      <c r="V106" s="309"/>
      <c r="W106" s="309"/>
      <c r="X106" s="1"/>
      <c r="Y106" s="1"/>
      <c r="Z106" s="1"/>
      <c r="AA106" s="309"/>
      <c r="AB106" s="1"/>
      <c r="AC106" s="1"/>
      <c r="AD106" s="334"/>
      <c r="AE106" s="334"/>
      <c r="AF106" s="1"/>
      <c r="AG106" s="1"/>
      <c r="AH106" s="1"/>
      <c r="AI106" s="1"/>
      <c r="AJ106" s="1"/>
      <c r="AK106" s="1"/>
      <c r="AL106" s="1"/>
      <c r="AM106" s="314"/>
      <c r="AN106" s="309"/>
      <c r="AO106" s="309"/>
      <c r="AP106" s="309"/>
    </row>
    <row r="107" spans="2:42" ht="18.75" customHeight="1">
      <c r="B107" s="313"/>
      <c r="C107" s="309"/>
      <c r="D107" s="309"/>
      <c r="E107" s="309"/>
      <c r="F107" s="309"/>
      <c r="G107" s="309"/>
      <c r="H107" s="309"/>
      <c r="I107" s="309"/>
      <c r="J107" s="309"/>
      <c r="K107" s="313"/>
      <c r="L107" s="309"/>
      <c r="M107" s="309" t="s">
        <v>190</v>
      </c>
      <c r="N107" s="309"/>
      <c r="O107" s="309"/>
      <c r="P107" s="309"/>
      <c r="Q107" s="309"/>
      <c r="R107" s="309"/>
      <c r="S107" s="309"/>
      <c r="T107" s="309"/>
      <c r="U107" s="309"/>
      <c r="V107" s="309"/>
      <c r="W107" s="309"/>
      <c r="X107" s="309"/>
      <c r="Y107" s="1"/>
      <c r="Z107" s="1"/>
      <c r="AA107" s="309"/>
      <c r="AB107" s="1"/>
      <c r="AC107" s="1"/>
      <c r="AD107" s="334"/>
      <c r="AE107" s="334"/>
      <c r="AF107" s="1"/>
      <c r="AG107" s="1"/>
      <c r="AH107" s="1"/>
      <c r="AI107" s="1"/>
      <c r="AJ107" s="1"/>
      <c r="AK107" s="1"/>
      <c r="AL107" s="1"/>
      <c r="AM107" s="314"/>
      <c r="AN107" s="309"/>
      <c r="AO107" s="309"/>
      <c r="AP107" s="309"/>
    </row>
    <row r="108" spans="2:42" ht="18.75" customHeight="1" thickBot="1">
      <c r="B108" s="313"/>
      <c r="C108" s="309"/>
      <c r="D108" s="309"/>
      <c r="E108" s="309"/>
      <c r="F108" s="309"/>
      <c r="G108" s="309"/>
      <c r="H108" s="309"/>
      <c r="I108" s="309"/>
      <c r="J108" s="309"/>
      <c r="K108" s="313"/>
      <c r="L108" s="1"/>
      <c r="M108" s="1"/>
      <c r="N108" s="1"/>
      <c r="O108" s="1"/>
      <c r="P108" s="1"/>
      <c r="Q108" s="1"/>
      <c r="R108" s="1"/>
      <c r="S108" s="1"/>
      <c r="T108" s="1"/>
      <c r="U108" s="1"/>
      <c r="V108" s="1"/>
      <c r="W108" s="1"/>
      <c r="X108" s="1"/>
      <c r="Y108" s="1"/>
      <c r="Z108" s="1"/>
      <c r="AA108" s="333" t="s">
        <v>72</v>
      </c>
      <c r="AB108" s="333"/>
      <c r="AC108" s="333"/>
      <c r="AD108" s="887">
        <f>IF(U105&gt;=0.5,ROUND(U105,0),1)</f>
        <v>1</v>
      </c>
      <c r="AE108" s="887"/>
      <c r="AF108" s="333" t="s">
        <v>73</v>
      </c>
      <c r="AG108" s="333"/>
      <c r="AH108" s="333"/>
      <c r="AI108" s="333"/>
      <c r="AJ108" s="333"/>
      <c r="AK108" s="333"/>
      <c r="AL108" s="333"/>
      <c r="AM108" s="314"/>
      <c r="AN108" s="309"/>
      <c r="AO108" s="309"/>
      <c r="AP108" s="309"/>
    </row>
    <row r="109" spans="2:42" ht="18.75" customHeight="1" thickTop="1">
      <c r="B109" s="315"/>
      <c r="C109" s="316"/>
      <c r="D109" s="316"/>
      <c r="E109" s="316"/>
      <c r="F109" s="316"/>
      <c r="G109" s="316"/>
      <c r="H109" s="316"/>
      <c r="I109" s="316"/>
      <c r="J109" s="316"/>
      <c r="K109" s="315"/>
      <c r="L109" s="316"/>
      <c r="M109" s="316"/>
      <c r="N109" s="316"/>
      <c r="O109" s="316"/>
      <c r="P109" s="316"/>
      <c r="Q109" s="316"/>
      <c r="R109" s="316"/>
      <c r="S109" s="316"/>
      <c r="T109" s="316"/>
      <c r="U109" s="316"/>
      <c r="V109" s="316"/>
      <c r="W109" s="316"/>
      <c r="X109" s="316"/>
      <c r="Y109" s="316"/>
      <c r="Z109" s="316"/>
      <c r="AA109" s="316"/>
      <c r="AB109" s="13"/>
      <c r="AC109" s="13"/>
      <c r="AD109" s="335"/>
      <c r="AE109" s="335"/>
      <c r="AF109" s="13"/>
      <c r="AG109" s="13"/>
      <c r="AH109" s="13"/>
      <c r="AI109" s="13"/>
      <c r="AJ109" s="13"/>
      <c r="AK109" s="13"/>
      <c r="AL109" s="13"/>
      <c r="AM109" s="317"/>
      <c r="AN109" s="309"/>
      <c r="AO109" s="309"/>
      <c r="AP109" s="309"/>
    </row>
    <row r="110" spans="2:42" ht="18.75" customHeight="1">
      <c r="B110" s="868" t="s">
        <v>283</v>
      </c>
      <c r="C110" s="869"/>
      <c r="D110" s="869"/>
      <c r="E110" s="869"/>
      <c r="F110" s="869"/>
      <c r="G110" s="869"/>
      <c r="H110" s="869"/>
      <c r="I110" s="869"/>
      <c r="J110" s="870"/>
      <c r="K110" s="310" t="s">
        <v>93</v>
      </c>
      <c r="L110" s="311"/>
      <c r="M110" s="311"/>
      <c r="N110" s="311"/>
      <c r="O110" s="311"/>
      <c r="P110" s="311"/>
      <c r="Q110" s="311"/>
      <c r="R110" s="311"/>
      <c r="S110" s="311"/>
      <c r="T110" s="311"/>
      <c r="U110" s="311"/>
      <c r="V110" s="311"/>
      <c r="W110" s="311"/>
      <c r="X110" s="311"/>
      <c r="Y110" s="311"/>
      <c r="Z110" s="311"/>
      <c r="AA110" s="311"/>
      <c r="AB110" s="311"/>
      <c r="AC110" s="311"/>
      <c r="AD110" s="311"/>
      <c r="AE110" s="311"/>
      <c r="AF110" s="311"/>
      <c r="AG110" s="311"/>
      <c r="AH110" s="311"/>
      <c r="AI110" s="311"/>
      <c r="AJ110" s="311"/>
      <c r="AK110" s="311"/>
      <c r="AL110" s="311"/>
      <c r="AM110" s="312"/>
      <c r="AN110" s="309"/>
      <c r="AO110" s="309"/>
      <c r="AP110" s="309"/>
    </row>
    <row r="111" spans="2:42" ht="18.75" customHeight="1">
      <c r="B111" s="871"/>
      <c r="C111" s="872"/>
      <c r="D111" s="872"/>
      <c r="E111" s="872"/>
      <c r="F111" s="872"/>
      <c r="G111" s="872"/>
      <c r="H111" s="872"/>
      <c r="I111" s="872"/>
      <c r="J111" s="873"/>
      <c r="K111" s="313" t="s">
        <v>94</v>
      </c>
      <c r="L111" s="309"/>
      <c r="M111" s="309"/>
      <c r="N111" s="309"/>
      <c r="O111" s="309"/>
      <c r="P111" s="309"/>
      <c r="Q111" s="309"/>
      <c r="R111" s="309"/>
      <c r="S111" s="309"/>
      <c r="T111" s="309"/>
      <c r="U111" s="309"/>
      <c r="V111" s="309"/>
      <c r="W111" s="309"/>
      <c r="X111" s="309"/>
      <c r="Y111" s="309"/>
      <c r="Z111" s="309"/>
      <c r="AA111" s="309"/>
      <c r="AB111" s="309"/>
      <c r="AC111" s="309"/>
      <c r="AD111" s="309"/>
      <c r="AE111" s="309"/>
      <c r="AF111" s="309"/>
      <c r="AG111" s="309"/>
      <c r="AH111" s="309"/>
      <c r="AI111" s="309"/>
      <c r="AJ111" s="309"/>
      <c r="AK111" s="309"/>
      <c r="AL111" s="309"/>
      <c r="AM111" s="314"/>
      <c r="AN111" s="309"/>
      <c r="AO111" s="309"/>
      <c r="AP111" s="309"/>
    </row>
    <row r="112" spans="2:42" ht="18.75" customHeight="1">
      <c r="B112" s="871"/>
      <c r="C112" s="872"/>
      <c r="D112" s="872"/>
      <c r="E112" s="872"/>
      <c r="F112" s="872"/>
      <c r="G112" s="872"/>
      <c r="H112" s="872"/>
      <c r="I112" s="872"/>
      <c r="J112" s="873"/>
      <c r="K112" s="313" t="s">
        <v>122</v>
      </c>
      <c r="L112" s="309"/>
      <c r="M112" s="309"/>
      <c r="N112" s="309"/>
      <c r="O112" s="309"/>
      <c r="P112" s="309"/>
      <c r="Q112" s="309"/>
      <c r="R112" s="309"/>
      <c r="S112" s="309"/>
      <c r="T112" s="309"/>
      <c r="U112" s="309"/>
      <c r="V112" s="309"/>
      <c r="W112" s="309"/>
      <c r="X112" s="309"/>
      <c r="Y112" s="309"/>
      <c r="Z112" s="309"/>
      <c r="AA112" s="309"/>
      <c r="AB112" s="309"/>
      <c r="AC112" s="309"/>
      <c r="AD112" s="309"/>
      <c r="AE112" s="309"/>
      <c r="AF112" s="309"/>
      <c r="AG112" s="309"/>
      <c r="AH112" s="309"/>
      <c r="AI112" s="309"/>
      <c r="AJ112" s="309"/>
      <c r="AK112" s="309"/>
      <c r="AL112" s="309"/>
      <c r="AM112" s="314"/>
      <c r="AN112" s="309"/>
      <c r="AO112" s="309"/>
      <c r="AP112" s="309"/>
    </row>
    <row r="113" spans="2:43" ht="18.75" customHeight="1">
      <c r="B113" s="313"/>
      <c r="C113" s="309"/>
      <c r="D113" s="309"/>
      <c r="E113" s="309"/>
      <c r="F113" s="309"/>
      <c r="G113" s="309"/>
      <c r="H113" s="309"/>
      <c r="I113" s="309"/>
      <c r="J113" s="314"/>
      <c r="K113" s="313" t="s">
        <v>636</v>
      </c>
      <c r="L113" s="309"/>
      <c r="M113" s="309"/>
      <c r="N113" s="309"/>
      <c r="O113" s="309"/>
      <c r="P113" s="309"/>
      <c r="Q113" s="309"/>
      <c r="R113" s="309"/>
      <c r="S113" s="309"/>
      <c r="T113" s="309"/>
      <c r="U113" s="309"/>
      <c r="V113" s="309"/>
      <c r="W113" s="309"/>
      <c r="X113" s="309"/>
      <c r="Y113" s="309"/>
      <c r="Z113" s="309"/>
      <c r="AA113" s="309"/>
      <c r="AB113" s="309"/>
      <c r="AC113" s="309"/>
      <c r="AD113" s="309"/>
      <c r="AE113" s="309"/>
      <c r="AF113" s="309"/>
      <c r="AG113" s="309"/>
      <c r="AH113" s="309"/>
      <c r="AI113" s="309"/>
      <c r="AJ113" s="309"/>
      <c r="AK113" s="309"/>
      <c r="AL113" s="309"/>
      <c r="AM113" s="314"/>
      <c r="AN113" s="309"/>
      <c r="AO113" s="309"/>
      <c r="AP113" s="309"/>
    </row>
    <row r="114" spans="2:43" ht="18.75" customHeight="1">
      <c r="B114" s="313"/>
      <c r="C114" s="309"/>
      <c r="D114" s="309"/>
      <c r="E114" s="309"/>
      <c r="F114" s="309"/>
      <c r="G114" s="309"/>
      <c r="H114" s="309"/>
      <c r="I114" s="309"/>
      <c r="J114" s="314"/>
      <c r="K114" s="313" t="s">
        <v>573</v>
      </c>
      <c r="L114" s="309"/>
      <c r="M114" s="309"/>
      <c r="N114" s="309"/>
      <c r="O114" s="309"/>
      <c r="P114" s="309"/>
      <c r="Q114" s="309"/>
      <c r="R114" s="309"/>
      <c r="S114" s="309"/>
      <c r="T114" s="309"/>
      <c r="U114" s="309"/>
      <c r="V114" s="309"/>
      <c r="W114" s="309"/>
      <c r="X114" s="309"/>
      <c r="Y114" s="309"/>
      <c r="Z114" s="309"/>
      <c r="AA114" s="309"/>
      <c r="AB114" s="309"/>
      <c r="AC114" s="309"/>
      <c r="AD114" s="309"/>
      <c r="AE114" s="309"/>
      <c r="AF114" s="309"/>
      <c r="AG114" s="309"/>
      <c r="AH114" s="309"/>
      <c r="AI114" s="309"/>
      <c r="AJ114" s="309"/>
      <c r="AK114" s="309"/>
      <c r="AL114" s="309"/>
      <c r="AM114" s="314"/>
      <c r="AN114" s="309"/>
      <c r="AO114" s="309"/>
      <c r="AP114" s="309"/>
    </row>
    <row r="115" spans="2:43" ht="18.75" customHeight="1">
      <c r="B115" s="313"/>
      <c r="C115" s="309"/>
      <c r="D115" s="309"/>
      <c r="E115" s="309"/>
      <c r="F115" s="309"/>
      <c r="G115" s="309"/>
      <c r="H115" s="309"/>
      <c r="I115" s="309"/>
      <c r="J115" s="314"/>
      <c r="K115" s="313"/>
      <c r="L115" s="849" t="s">
        <v>64</v>
      </c>
      <c r="M115" s="850"/>
      <c r="N115" s="850"/>
      <c r="O115" s="850"/>
      <c r="P115" s="851"/>
      <c r="Q115" s="849" t="s">
        <v>133</v>
      </c>
      <c r="R115" s="850"/>
      <c r="S115" s="851"/>
      <c r="T115" s="849" t="s">
        <v>298</v>
      </c>
      <c r="U115" s="850"/>
      <c r="V115" s="850"/>
      <c r="W115" s="850"/>
      <c r="X115" s="850"/>
      <c r="Y115" s="850"/>
      <c r="Z115" s="850"/>
      <c r="AA115" s="850"/>
      <c r="AB115" s="850"/>
      <c r="AC115" s="850"/>
      <c r="AD115" s="850"/>
      <c r="AE115" s="850"/>
      <c r="AF115" s="850"/>
      <c r="AG115" s="850"/>
      <c r="AH115" s="850"/>
      <c r="AI115" s="850"/>
      <c r="AJ115" s="850"/>
      <c r="AK115" s="850"/>
      <c r="AL115" s="851"/>
      <c r="AM115" s="314"/>
      <c r="AN115" s="313"/>
      <c r="AO115" s="309"/>
      <c r="AP115" s="309"/>
      <c r="AQ115" s="309"/>
    </row>
    <row r="116" spans="2:43" ht="18.75" customHeight="1">
      <c r="B116" s="313"/>
      <c r="C116" s="309"/>
      <c r="D116" s="309"/>
      <c r="E116" s="309"/>
      <c r="F116" s="309"/>
      <c r="G116" s="309"/>
      <c r="H116" s="309"/>
      <c r="I116" s="309"/>
      <c r="J116" s="314"/>
      <c r="K116" s="313"/>
      <c r="L116" s="884"/>
      <c r="M116" s="834"/>
      <c r="N116" s="834"/>
      <c r="O116" s="834"/>
      <c r="P116" s="885"/>
      <c r="Q116" s="884" t="s">
        <v>185</v>
      </c>
      <c r="R116" s="834"/>
      <c r="S116" s="885"/>
      <c r="T116" s="884"/>
      <c r="U116" s="834"/>
      <c r="V116" s="834"/>
      <c r="W116" s="834"/>
      <c r="X116" s="834"/>
      <c r="Y116" s="834"/>
      <c r="Z116" s="834"/>
      <c r="AA116" s="834"/>
      <c r="AB116" s="834"/>
      <c r="AC116" s="834"/>
      <c r="AD116" s="834"/>
      <c r="AE116" s="834"/>
      <c r="AF116" s="834"/>
      <c r="AG116" s="834"/>
      <c r="AH116" s="834"/>
      <c r="AI116" s="834"/>
      <c r="AJ116" s="834"/>
      <c r="AK116" s="834"/>
      <c r="AL116" s="885"/>
      <c r="AM116" s="314"/>
      <c r="AN116" s="313"/>
      <c r="AO116" s="309"/>
      <c r="AP116" s="309"/>
      <c r="AQ116" s="309"/>
    </row>
    <row r="117" spans="2:43" ht="18.75" customHeight="1">
      <c r="B117" s="313"/>
      <c r="C117" s="309"/>
      <c r="D117" s="309"/>
      <c r="E117" s="309"/>
      <c r="F117" s="309"/>
      <c r="G117" s="309"/>
      <c r="H117" s="309"/>
      <c r="I117" s="309"/>
      <c r="J117" s="314"/>
      <c r="K117" s="313"/>
      <c r="L117" s="545" t="s">
        <v>65</v>
      </c>
      <c r="M117" s="448"/>
      <c r="N117" s="448"/>
      <c r="O117" s="448"/>
      <c r="P117" s="449"/>
      <c r="Q117" s="845">
        <f>各月実績入力表!AE37</f>
        <v>0</v>
      </c>
      <c r="R117" s="846"/>
      <c r="S117" s="448" t="s">
        <v>82</v>
      </c>
      <c r="T117" s="888" t="s">
        <v>183</v>
      </c>
      <c r="U117" s="889"/>
      <c r="V117" s="889"/>
      <c r="W117" s="889"/>
      <c r="X117" s="889"/>
      <c r="Y117" s="889"/>
      <c r="Z117" s="889"/>
      <c r="AA117" s="889"/>
      <c r="AB117" s="889"/>
      <c r="AC117" s="889"/>
      <c r="AD117" s="889"/>
      <c r="AE117" s="889"/>
      <c r="AF117" s="889"/>
      <c r="AG117" s="889"/>
      <c r="AH117" s="889"/>
      <c r="AI117" s="889"/>
      <c r="AJ117" s="889"/>
      <c r="AK117" s="889"/>
      <c r="AL117" s="890"/>
      <c r="AM117" s="314"/>
      <c r="AN117" s="313"/>
      <c r="AO117" s="309"/>
      <c r="AP117" s="309"/>
      <c r="AQ117" s="309"/>
    </row>
    <row r="118" spans="2:43" ht="18.75" customHeight="1">
      <c r="B118" s="313"/>
      <c r="C118" s="309"/>
      <c r="D118" s="309"/>
      <c r="E118" s="309"/>
      <c r="F118" s="309"/>
      <c r="G118" s="309"/>
      <c r="H118" s="309"/>
      <c r="I118" s="309"/>
      <c r="J118" s="314"/>
      <c r="K118" s="313"/>
      <c r="L118" s="545" t="s">
        <v>66</v>
      </c>
      <c r="M118" s="448"/>
      <c r="N118" s="448"/>
      <c r="O118" s="448"/>
      <c r="P118" s="449"/>
      <c r="Q118" s="845">
        <f>各月実績入力表!AE38</f>
        <v>10</v>
      </c>
      <c r="R118" s="846"/>
      <c r="S118" s="448" t="s">
        <v>82</v>
      </c>
      <c r="T118" s="888" t="s">
        <v>187</v>
      </c>
      <c r="U118" s="889"/>
      <c r="V118" s="889"/>
      <c r="W118" s="889"/>
      <c r="X118" s="889"/>
      <c r="Y118" s="889"/>
      <c r="Z118" s="889"/>
      <c r="AA118" s="889"/>
      <c r="AB118" s="889"/>
      <c r="AC118" s="889"/>
      <c r="AD118" s="889"/>
      <c r="AE118" s="889"/>
      <c r="AF118" s="889"/>
      <c r="AG118" s="889"/>
      <c r="AH118" s="889"/>
      <c r="AI118" s="889"/>
      <c r="AJ118" s="889"/>
      <c r="AK118" s="889"/>
      <c r="AL118" s="890"/>
      <c r="AM118" s="314"/>
      <c r="AN118" s="313"/>
      <c r="AO118" s="309"/>
      <c r="AP118" s="309"/>
      <c r="AQ118" s="309"/>
    </row>
    <row r="119" spans="2:43" ht="18.75" customHeight="1">
      <c r="B119" s="313"/>
      <c r="C119" s="309"/>
      <c r="D119" s="309"/>
      <c r="E119" s="309"/>
      <c r="F119" s="309"/>
      <c r="G119" s="309"/>
      <c r="H119" s="309"/>
      <c r="I119" s="309"/>
      <c r="J119" s="314"/>
      <c r="K119" s="313"/>
      <c r="L119" s="545" t="s">
        <v>509</v>
      </c>
      <c r="M119" s="448"/>
      <c r="N119" s="448"/>
      <c r="O119" s="448"/>
      <c r="P119" s="449"/>
      <c r="Q119" s="845">
        <f>各月実績入力表!AE39</f>
        <v>11</v>
      </c>
      <c r="R119" s="846"/>
      <c r="S119" s="448" t="s">
        <v>82</v>
      </c>
      <c r="T119" s="888" t="s">
        <v>544</v>
      </c>
      <c r="U119" s="889"/>
      <c r="V119" s="889"/>
      <c r="W119" s="889"/>
      <c r="X119" s="889"/>
      <c r="Y119" s="889"/>
      <c r="Z119" s="889"/>
      <c r="AA119" s="889"/>
      <c r="AB119" s="889"/>
      <c r="AC119" s="889"/>
      <c r="AD119" s="889"/>
      <c r="AE119" s="889"/>
      <c r="AF119" s="889"/>
      <c r="AG119" s="889"/>
      <c r="AH119" s="889"/>
      <c r="AI119" s="889"/>
      <c r="AJ119" s="889"/>
      <c r="AK119" s="889"/>
      <c r="AL119" s="890"/>
      <c r="AM119" s="314"/>
      <c r="AN119" s="313"/>
      <c r="AO119" s="309"/>
      <c r="AP119" s="309"/>
      <c r="AQ119" s="309"/>
    </row>
    <row r="120" spans="2:43" ht="18.75" customHeight="1">
      <c r="B120" s="313"/>
      <c r="C120" s="309"/>
      <c r="D120" s="309"/>
      <c r="E120" s="309"/>
      <c r="F120" s="309"/>
      <c r="G120" s="309"/>
      <c r="H120" s="309"/>
      <c r="I120" s="309"/>
      <c r="J120" s="314"/>
      <c r="K120" s="313"/>
      <c r="L120" s="545" t="s">
        <v>599</v>
      </c>
      <c r="M120" s="448"/>
      <c r="N120" s="448"/>
      <c r="O120" s="448"/>
      <c r="P120" s="449"/>
      <c r="Q120" s="845">
        <f>各月実績入力表!AE40</f>
        <v>5</v>
      </c>
      <c r="R120" s="846"/>
      <c r="S120" s="448" t="s">
        <v>82</v>
      </c>
      <c r="T120" s="888" t="s">
        <v>609</v>
      </c>
      <c r="U120" s="889"/>
      <c r="V120" s="889"/>
      <c r="W120" s="889"/>
      <c r="X120" s="889"/>
      <c r="Y120" s="889"/>
      <c r="Z120" s="889"/>
      <c r="AA120" s="889"/>
      <c r="AB120" s="889"/>
      <c r="AC120" s="889"/>
      <c r="AD120" s="889"/>
      <c r="AE120" s="889"/>
      <c r="AF120" s="889"/>
      <c r="AG120" s="889"/>
      <c r="AH120" s="889"/>
      <c r="AI120" s="889"/>
      <c r="AJ120" s="889"/>
      <c r="AK120" s="889"/>
      <c r="AL120" s="890"/>
      <c r="AM120" s="314"/>
      <c r="AN120" s="313"/>
      <c r="AO120" s="309"/>
      <c r="AP120" s="309"/>
      <c r="AQ120" s="309"/>
    </row>
    <row r="121" spans="2:43" ht="48" customHeight="1">
      <c r="B121" s="313"/>
      <c r="C121" s="309"/>
      <c r="D121" s="309"/>
      <c r="E121" s="309"/>
      <c r="F121" s="309"/>
      <c r="G121" s="309"/>
      <c r="H121" s="309"/>
      <c r="I121" s="309"/>
      <c r="J121" s="314"/>
      <c r="K121" s="313"/>
      <c r="L121" s="4" t="s">
        <v>784</v>
      </c>
      <c r="M121" s="5"/>
      <c r="N121" s="5"/>
      <c r="O121" s="5"/>
      <c r="P121" s="6"/>
      <c r="Q121" s="845">
        <f>各月実績入力表!AE41</f>
        <v>20</v>
      </c>
      <c r="R121" s="846"/>
      <c r="S121" s="5" t="s">
        <v>82</v>
      </c>
      <c r="T121" s="892" t="s">
        <v>791</v>
      </c>
      <c r="U121" s="889"/>
      <c r="V121" s="889"/>
      <c r="W121" s="889"/>
      <c r="X121" s="889"/>
      <c r="Y121" s="889"/>
      <c r="Z121" s="889"/>
      <c r="AA121" s="889"/>
      <c r="AB121" s="889"/>
      <c r="AC121" s="889"/>
      <c r="AD121" s="889"/>
      <c r="AE121" s="889"/>
      <c r="AF121" s="889"/>
      <c r="AG121" s="889"/>
      <c r="AH121" s="889"/>
      <c r="AI121" s="889"/>
      <c r="AJ121" s="889"/>
      <c r="AK121" s="889"/>
      <c r="AL121" s="890"/>
      <c r="AM121" s="314"/>
      <c r="AN121" s="309"/>
      <c r="AO121" s="309"/>
      <c r="AP121" s="309"/>
      <c r="AQ121" s="309"/>
    </row>
    <row r="122" spans="2:43" ht="18.75" customHeight="1">
      <c r="B122" s="313"/>
      <c r="C122" s="309"/>
      <c r="D122" s="309"/>
      <c r="E122" s="309"/>
      <c r="F122" s="309"/>
      <c r="G122" s="309"/>
      <c r="H122" s="309"/>
      <c r="I122" s="309"/>
      <c r="J122" s="314"/>
      <c r="K122" s="313"/>
      <c r="L122" s="1"/>
      <c r="M122" s="1"/>
      <c r="N122" s="1"/>
      <c r="O122" s="1"/>
      <c r="P122" s="1"/>
      <c r="Q122" s="236"/>
      <c r="R122" s="236"/>
      <c r="S122" s="1"/>
      <c r="T122" s="1"/>
      <c r="U122" s="1"/>
      <c r="V122" s="1"/>
      <c r="W122" s="309"/>
      <c r="X122" s="1"/>
      <c r="Y122" s="1"/>
      <c r="Z122" s="1"/>
      <c r="AA122" s="1"/>
      <c r="AB122" s="1"/>
      <c r="AC122" s="1"/>
      <c r="AD122" s="1"/>
      <c r="AE122" s="236"/>
      <c r="AF122" s="236"/>
      <c r="AG122" s="1"/>
      <c r="AH122" s="1"/>
      <c r="AI122" s="1"/>
      <c r="AJ122" s="309"/>
      <c r="AK122" s="309"/>
      <c r="AL122" s="309"/>
      <c r="AM122" s="314"/>
      <c r="AN122" s="309"/>
      <c r="AO122" s="309"/>
      <c r="AP122" s="309"/>
      <c r="AQ122" s="309"/>
    </row>
    <row r="123" spans="2:43" ht="18.75" customHeight="1">
      <c r="B123" s="313"/>
      <c r="C123" s="309"/>
      <c r="D123" s="309"/>
      <c r="E123" s="309"/>
      <c r="F123" s="309"/>
      <c r="G123" s="309"/>
      <c r="H123" s="309"/>
      <c r="I123" s="309"/>
      <c r="J123" s="314"/>
      <c r="K123" s="313"/>
      <c r="L123" s="845" t="s">
        <v>77</v>
      </c>
      <c r="M123" s="846"/>
      <c r="N123" s="846"/>
      <c r="O123" s="846"/>
      <c r="P123" s="846"/>
      <c r="Q123" s="846"/>
      <c r="R123" s="847"/>
      <c r="S123" s="845" t="s">
        <v>86</v>
      </c>
      <c r="T123" s="846"/>
      <c r="U123" s="847"/>
      <c r="V123" s="845" t="s">
        <v>299</v>
      </c>
      <c r="W123" s="846"/>
      <c r="X123" s="846"/>
      <c r="Y123" s="846"/>
      <c r="Z123" s="846"/>
      <c r="AA123" s="846"/>
      <c r="AB123" s="846"/>
      <c r="AC123" s="846"/>
      <c r="AD123" s="846"/>
      <c r="AE123" s="846"/>
      <c r="AF123" s="846"/>
      <c r="AG123" s="846"/>
      <c r="AH123" s="846"/>
      <c r="AI123" s="846"/>
      <c r="AJ123" s="846"/>
      <c r="AK123" s="846"/>
      <c r="AL123" s="847"/>
      <c r="AM123" s="332"/>
      <c r="AN123" s="309"/>
      <c r="AO123" s="309"/>
      <c r="AP123" s="309"/>
      <c r="AQ123" s="309"/>
    </row>
    <row r="124" spans="2:43" ht="18.75" customHeight="1">
      <c r="B124" s="313"/>
      <c r="C124" s="309"/>
      <c r="D124" s="309"/>
      <c r="E124" s="309"/>
      <c r="F124" s="309"/>
      <c r="G124" s="309"/>
      <c r="H124" s="309"/>
      <c r="I124" s="309"/>
      <c r="J124" s="314"/>
      <c r="K124" s="313"/>
      <c r="L124" s="4" t="s">
        <v>539</v>
      </c>
      <c r="M124" s="5"/>
      <c r="N124" s="5"/>
      <c r="O124" s="5"/>
      <c r="P124" s="5"/>
      <c r="Q124" s="5"/>
      <c r="R124" s="5"/>
      <c r="S124" s="845">
        <v>1</v>
      </c>
      <c r="T124" s="846"/>
      <c r="U124" s="5" t="s">
        <v>82</v>
      </c>
      <c r="V124" s="845"/>
      <c r="W124" s="846"/>
      <c r="X124" s="846"/>
      <c r="Y124" s="846"/>
      <c r="Z124" s="846"/>
      <c r="AA124" s="846"/>
      <c r="AB124" s="846"/>
      <c r="AC124" s="846"/>
      <c r="AD124" s="846"/>
      <c r="AE124" s="846"/>
      <c r="AF124" s="846"/>
      <c r="AG124" s="846"/>
      <c r="AH124" s="846"/>
      <c r="AI124" s="846"/>
      <c r="AJ124" s="846"/>
      <c r="AK124" s="846"/>
      <c r="AL124" s="847"/>
      <c r="AM124" s="332"/>
      <c r="AN124" s="309"/>
      <c r="AO124" s="309"/>
      <c r="AP124" s="309"/>
      <c r="AQ124" s="309"/>
    </row>
    <row r="125" spans="2:43" ht="18.75" customHeight="1">
      <c r="B125" s="313"/>
      <c r="C125" s="309"/>
      <c r="D125" s="309"/>
      <c r="E125" s="309"/>
      <c r="F125" s="309"/>
      <c r="G125" s="309"/>
      <c r="H125" s="309"/>
      <c r="I125" s="309"/>
      <c r="J125" s="314"/>
      <c r="K125" s="313"/>
      <c r="L125" s="4" t="s">
        <v>540</v>
      </c>
      <c r="M125" s="5"/>
      <c r="N125" s="5"/>
      <c r="O125" s="5"/>
      <c r="P125" s="5"/>
      <c r="Q125" s="5"/>
      <c r="R125" s="5"/>
      <c r="S125" s="845">
        <v>1</v>
      </c>
      <c r="T125" s="846"/>
      <c r="U125" s="5" t="s">
        <v>82</v>
      </c>
      <c r="V125" s="874"/>
      <c r="W125" s="875"/>
      <c r="X125" s="875"/>
      <c r="Y125" s="875"/>
      <c r="Z125" s="875"/>
      <c r="AA125" s="875"/>
      <c r="AB125" s="875"/>
      <c r="AC125" s="875"/>
      <c r="AD125" s="875"/>
      <c r="AE125" s="875"/>
      <c r="AF125" s="875"/>
      <c r="AG125" s="875"/>
      <c r="AH125" s="875"/>
      <c r="AI125" s="875"/>
      <c r="AJ125" s="875"/>
      <c r="AK125" s="875"/>
      <c r="AL125" s="876"/>
      <c r="AM125" s="332"/>
      <c r="AN125" s="309"/>
      <c r="AO125" s="309"/>
      <c r="AP125" s="309"/>
      <c r="AQ125" s="309"/>
    </row>
    <row r="126" spans="2:43" ht="18.75" customHeight="1">
      <c r="B126" s="313"/>
      <c r="C126" s="309"/>
      <c r="D126" s="309"/>
      <c r="E126" s="309"/>
      <c r="F126" s="309"/>
      <c r="G126" s="309"/>
      <c r="H126" s="309"/>
      <c r="I126" s="309"/>
      <c r="J126" s="314"/>
      <c r="K126" s="313"/>
      <c r="L126" s="4" t="s">
        <v>106</v>
      </c>
      <c r="M126" s="5"/>
      <c r="N126" s="5"/>
      <c r="O126" s="5"/>
      <c r="P126" s="5"/>
      <c r="Q126" s="5"/>
      <c r="R126" s="5"/>
      <c r="S126" s="845">
        <v>1</v>
      </c>
      <c r="T126" s="846"/>
      <c r="U126" s="5" t="s">
        <v>82</v>
      </c>
      <c r="V126" s="845"/>
      <c r="W126" s="846"/>
      <c r="X126" s="846"/>
      <c r="Y126" s="846"/>
      <c r="Z126" s="846"/>
      <c r="AA126" s="846"/>
      <c r="AB126" s="846"/>
      <c r="AC126" s="846"/>
      <c r="AD126" s="846"/>
      <c r="AE126" s="846"/>
      <c r="AF126" s="846"/>
      <c r="AG126" s="846"/>
      <c r="AH126" s="846"/>
      <c r="AI126" s="846"/>
      <c r="AJ126" s="846"/>
      <c r="AK126" s="846"/>
      <c r="AL126" s="847"/>
      <c r="AM126" s="332"/>
      <c r="AN126" s="309"/>
      <c r="AO126" s="309"/>
      <c r="AP126" s="309"/>
      <c r="AQ126" s="309"/>
    </row>
    <row r="127" spans="2:43" ht="18.75" customHeight="1">
      <c r="B127" s="313"/>
      <c r="C127" s="309"/>
      <c r="D127" s="309"/>
      <c r="E127" s="309"/>
      <c r="F127" s="309"/>
      <c r="G127" s="309"/>
      <c r="H127" s="309"/>
      <c r="I127" s="309"/>
      <c r="J127" s="314"/>
      <c r="K127" s="313"/>
      <c r="L127" s="4" t="s">
        <v>88</v>
      </c>
      <c r="M127" s="5"/>
      <c r="N127" s="5"/>
      <c r="O127" s="5"/>
      <c r="P127" s="5"/>
      <c r="Q127" s="5"/>
      <c r="R127" s="5"/>
      <c r="S127" s="845">
        <v>1</v>
      </c>
      <c r="T127" s="846"/>
      <c r="U127" s="5" t="s">
        <v>82</v>
      </c>
      <c r="V127" s="845"/>
      <c r="W127" s="846"/>
      <c r="X127" s="846"/>
      <c r="Y127" s="846"/>
      <c r="Z127" s="846"/>
      <c r="AA127" s="846"/>
      <c r="AB127" s="846"/>
      <c r="AC127" s="846"/>
      <c r="AD127" s="846"/>
      <c r="AE127" s="846"/>
      <c r="AF127" s="846"/>
      <c r="AG127" s="846"/>
      <c r="AH127" s="846"/>
      <c r="AI127" s="846"/>
      <c r="AJ127" s="846"/>
      <c r="AK127" s="846"/>
      <c r="AL127" s="847"/>
      <c r="AM127" s="332"/>
      <c r="AN127" s="309"/>
      <c r="AO127" s="309"/>
      <c r="AP127" s="309"/>
      <c r="AQ127" s="309"/>
    </row>
    <row r="128" spans="2:43" ht="18.75" customHeight="1">
      <c r="B128" s="313"/>
      <c r="C128" s="309"/>
      <c r="D128" s="309"/>
      <c r="E128" s="309"/>
      <c r="F128" s="309"/>
      <c r="G128" s="309"/>
      <c r="H128" s="309"/>
      <c r="I128" s="309"/>
      <c r="J128" s="314"/>
      <c r="K128" s="313"/>
      <c r="L128" s="4" t="s">
        <v>87</v>
      </c>
      <c r="M128" s="5"/>
      <c r="N128" s="5"/>
      <c r="O128" s="5"/>
      <c r="P128" s="5"/>
      <c r="Q128" s="5"/>
      <c r="R128" s="5"/>
      <c r="S128" s="845">
        <v>11</v>
      </c>
      <c r="T128" s="846"/>
      <c r="U128" s="5" t="s">
        <v>82</v>
      </c>
      <c r="V128" s="4" t="s">
        <v>186</v>
      </c>
      <c r="W128" s="5"/>
      <c r="X128" s="5"/>
      <c r="Y128" s="5"/>
      <c r="Z128" s="5"/>
      <c r="AA128" s="5"/>
      <c r="AB128" s="5"/>
      <c r="AC128" s="5"/>
      <c r="AD128" s="5"/>
      <c r="AE128" s="234"/>
      <c r="AF128" s="234"/>
      <c r="AG128" s="5"/>
      <c r="AH128" s="5"/>
      <c r="AI128" s="5"/>
      <c r="AJ128" s="320"/>
      <c r="AK128" s="320"/>
      <c r="AL128" s="321"/>
      <c r="AM128" s="332"/>
      <c r="AN128" s="309"/>
      <c r="AO128" s="309"/>
      <c r="AP128" s="309"/>
      <c r="AQ128" s="309"/>
    </row>
    <row r="129" spans="2:47" ht="18.75" customHeight="1">
      <c r="B129" s="313"/>
      <c r="C129" s="309"/>
      <c r="D129" s="309"/>
      <c r="E129" s="309"/>
      <c r="F129" s="309"/>
      <c r="G129" s="309"/>
      <c r="H129" s="309"/>
      <c r="I129" s="309"/>
      <c r="J129" s="314"/>
      <c r="K129" s="313"/>
      <c r="L129" s="4" t="s">
        <v>68</v>
      </c>
      <c r="M129" s="5"/>
      <c r="N129" s="5"/>
      <c r="O129" s="5"/>
      <c r="P129" s="5"/>
      <c r="Q129" s="5"/>
      <c r="R129" s="6"/>
      <c r="S129" s="845">
        <f>SUM(S124:T128)</f>
        <v>15</v>
      </c>
      <c r="T129" s="846"/>
      <c r="U129" s="5" t="s">
        <v>82</v>
      </c>
      <c r="V129" s="4"/>
      <c r="W129" s="5"/>
      <c r="X129" s="5"/>
      <c r="Y129" s="5"/>
      <c r="Z129" s="5"/>
      <c r="AA129" s="5"/>
      <c r="AB129" s="5"/>
      <c r="AC129" s="5"/>
      <c r="AD129" s="5"/>
      <c r="AE129" s="234"/>
      <c r="AF129" s="234"/>
      <c r="AG129" s="5"/>
      <c r="AH129" s="5"/>
      <c r="AI129" s="5"/>
      <c r="AJ129" s="320"/>
      <c r="AK129" s="320"/>
      <c r="AL129" s="321"/>
      <c r="AM129" s="332"/>
      <c r="AN129" s="309"/>
      <c r="AO129" s="309"/>
      <c r="AP129" s="309"/>
      <c r="AQ129" s="309"/>
    </row>
    <row r="130" spans="2:47" ht="18.75" customHeight="1">
      <c r="B130" s="313"/>
      <c r="C130" s="309"/>
      <c r="D130" s="309"/>
      <c r="E130" s="309"/>
      <c r="F130" s="309"/>
      <c r="G130" s="309"/>
      <c r="H130" s="309"/>
      <c r="I130" s="309"/>
      <c r="J130" s="314"/>
      <c r="K130" s="313"/>
      <c r="L130" s="309"/>
      <c r="M130" s="309"/>
      <c r="N130" s="309"/>
      <c r="O130" s="309"/>
      <c r="P130" s="309"/>
      <c r="Q130" s="309"/>
      <c r="R130" s="309"/>
      <c r="S130" s="309"/>
      <c r="T130" s="309"/>
      <c r="U130" s="309"/>
      <c r="V130" s="309"/>
      <c r="W130" s="309"/>
      <c r="X130" s="309"/>
      <c r="Y130" s="309"/>
      <c r="Z130" s="309"/>
      <c r="AA130" s="309"/>
      <c r="AB130" s="309"/>
      <c r="AC130" s="309"/>
      <c r="AD130" s="309"/>
      <c r="AE130" s="309"/>
      <c r="AF130" s="309"/>
      <c r="AG130" s="309"/>
      <c r="AH130" s="309"/>
      <c r="AI130" s="309"/>
      <c r="AJ130" s="309"/>
      <c r="AK130" s="309"/>
      <c r="AL130" s="309"/>
      <c r="AM130" s="314"/>
      <c r="AN130" s="309"/>
      <c r="AO130" s="309"/>
      <c r="AP130" s="309"/>
    </row>
    <row r="131" spans="2:47" ht="18.75" customHeight="1">
      <c r="B131" s="313"/>
      <c r="C131" s="309"/>
      <c r="D131" s="309"/>
      <c r="E131" s="309"/>
      <c r="F131" s="309"/>
      <c r="G131" s="309"/>
      <c r="H131" s="309"/>
      <c r="I131" s="309"/>
      <c r="J131" s="314"/>
      <c r="K131" s="313"/>
      <c r="L131" s="309" t="s">
        <v>95</v>
      </c>
      <c r="M131" s="309"/>
      <c r="N131" s="309"/>
      <c r="O131" s="852">
        <f>MAX(Q117:R121)</f>
        <v>20</v>
      </c>
      <c r="P131" s="852"/>
      <c r="Q131" s="309" t="s">
        <v>82</v>
      </c>
      <c r="R131" s="309" t="s">
        <v>78</v>
      </c>
      <c r="S131" s="309" t="s">
        <v>96</v>
      </c>
      <c r="T131" s="309"/>
      <c r="U131" s="309"/>
      <c r="V131" s="309"/>
      <c r="W131" s="309"/>
      <c r="X131" s="852">
        <f>S129</f>
        <v>15</v>
      </c>
      <c r="Y131" s="852"/>
      <c r="Z131" s="309" t="s">
        <v>82</v>
      </c>
      <c r="AA131" s="309" t="s">
        <v>79</v>
      </c>
      <c r="AB131" s="852">
        <f>O131+X131</f>
        <v>35</v>
      </c>
      <c r="AC131" s="852"/>
      <c r="AD131" s="309" t="s">
        <v>82</v>
      </c>
      <c r="AE131" s="309"/>
      <c r="AF131" s="309"/>
      <c r="AG131" s="309"/>
      <c r="AH131" s="309"/>
      <c r="AI131" s="309"/>
      <c r="AJ131" s="309"/>
      <c r="AK131" s="309"/>
      <c r="AL131" s="309"/>
      <c r="AM131" s="314"/>
      <c r="AN131" s="309"/>
      <c r="AO131" s="309"/>
      <c r="AP131" s="309"/>
    </row>
    <row r="132" spans="2:47" ht="18.75" customHeight="1">
      <c r="B132" s="313"/>
      <c r="C132" s="309"/>
      <c r="D132" s="309"/>
      <c r="E132" s="309"/>
      <c r="F132" s="309"/>
      <c r="G132" s="309"/>
      <c r="H132" s="309"/>
      <c r="I132" s="309"/>
      <c r="J132" s="314"/>
      <c r="K132" s="313"/>
      <c r="L132" s="309"/>
      <c r="M132" s="309"/>
      <c r="N132" s="309"/>
      <c r="O132" s="309"/>
      <c r="P132" s="309"/>
      <c r="Q132" s="309"/>
      <c r="R132" s="309"/>
      <c r="S132" s="309"/>
      <c r="T132" s="309"/>
      <c r="U132" s="309"/>
      <c r="V132" s="309"/>
      <c r="W132" s="309"/>
      <c r="X132" s="309"/>
      <c r="Y132" s="309"/>
      <c r="Z132" s="309"/>
      <c r="AA132" s="309"/>
      <c r="AB132" s="309"/>
      <c r="AC132" s="309"/>
      <c r="AD132" s="309"/>
      <c r="AE132" s="309"/>
      <c r="AF132" s="309"/>
      <c r="AG132" s="309"/>
      <c r="AH132" s="309"/>
      <c r="AI132" s="309"/>
      <c r="AJ132" s="309"/>
      <c r="AK132" s="309"/>
      <c r="AL132" s="309"/>
      <c r="AM132" s="314"/>
      <c r="AN132" s="309"/>
      <c r="AO132" s="309"/>
      <c r="AP132" s="309"/>
    </row>
    <row r="133" spans="2:47" ht="18.75" customHeight="1" thickBot="1">
      <c r="B133" s="313"/>
      <c r="C133" s="309"/>
      <c r="D133" s="309"/>
      <c r="E133" s="309"/>
      <c r="F133" s="309"/>
      <c r="G133" s="309"/>
      <c r="H133" s="309"/>
      <c r="I133" s="309"/>
      <c r="J133" s="314"/>
      <c r="K133" s="313"/>
      <c r="L133" s="309"/>
      <c r="M133" s="309"/>
      <c r="N133" s="309"/>
      <c r="O133" s="309"/>
      <c r="P133" s="309"/>
      <c r="Q133" s="309"/>
      <c r="R133" s="309"/>
      <c r="S133" s="309"/>
      <c r="T133" s="309"/>
      <c r="U133" s="309"/>
      <c r="V133" s="309"/>
      <c r="W133" s="309"/>
      <c r="X133" s="309"/>
      <c r="Y133" s="309"/>
      <c r="Z133" s="309"/>
      <c r="AA133" s="333" t="s">
        <v>72</v>
      </c>
      <c r="AB133" s="333"/>
      <c r="AC133" s="333"/>
      <c r="AD133" s="835">
        <f>AB131</f>
        <v>35</v>
      </c>
      <c r="AE133" s="835"/>
      <c r="AF133" s="333" t="s">
        <v>97</v>
      </c>
      <c r="AG133" s="333"/>
      <c r="AH133" s="333"/>
      <c r="AI133" s="333"/>
      <c r="AJ133" s="333"/>
      <c r="AK133" s="333"/>
      <c r="AL133" s="333"/>
      <c r="AM133" s="314"/>
      <c r="AN133" s="309"/>
      <c r="AO133" s="309"/>
      <c r="AP133" s="309"/>
    </row>
    <row r="134" spans="2:47" ht="18.75" customHeight="1" thickTop="1">
      <c r="B134" s="313"/>
      <c r="C134" s="309"/>
      <c r="D134" s="309"/>
      <c r="E134" s="309"/>
      <c r="F134" s="309"/>
      <c r="G134" s="309"/>
      <c r="H134" s="309"/>
      <c r="I134" s="309"/>
      <c r="J134" s="314"/>
      <c r="K134" s="313"/>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14"/>
      <c r="AN134" s="309"/>
      <c r="AO134" s="309"/>
      <c r="AP134" s="309"/>
    </row>
    <row r="135" spans="2:47" ht="18.75" customHeight="1">
      <c r="B135" s="313"/>
      <c r="C135" s="309"/>
      <c r="D135" s="309"/>
      <c r="E135" s="309"/>
      <c r="F135" s="309"/>
      <c r="G135" s="309"/>
      <c r="H135" s="309"/>
      <c r="I135" s="309"/>
      <c r="J135" s="314"/>
      <c r="K135" s="310" t="s">
        <v>80</v>
      </c>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2"/>
      <c r="AN135" s="309"/>
      <c r="AO135" s="309"/>
      <c r="AP135" s="309"/>
    </row>
    <row r="136" spans="2:47" ht="18.75" customHeight="1">
      <c r="B136" s="313"/>
      <c r="C136" s="309"/>
      <c r="D136" s="309"/>
      <c r="E136" s="309"/>
      <c r="F136" s="309"/>
      <c r="G136" s="309"/>
      <c r="H136" s="309"/>
      <c r="I136" s="309"/>
      <c r="J136" s="314"/>
      <c r="K136" s="313"/>
      <c r="L136" s="309" t="s">
        <v>633</v>
      </c>
      <c r="M136" s="309"/>
      <c r="N136" s="309"/>
      <c r="O136" s="309"/>
      <c r="P136" s="309"/>
      <c r="Q136" s="309"/>
      <c r="R136" s="309"/>
      <c r="S136" s="309"/>
      <c r="T136" s="309"/>
      <c r="U136" s="309"/>
      <c r="V136" s="309"/>
      <c r="W136" s="309"/>
      <c r="X136" s="309"/>
      <c r="Y136" s="309"/>
      <c r="Z136" s="309"/>
      <c r="AA136" s="309"/>
      <c r="AB136" s="309"/>
      <c r="AC136" s="309"/>
      <c r="AD136" s="309"/>
      <c r="AE136" s="309"/>
      <c r="AF136" s="309"/>
      <c r="AG136" s="309"/>
      <c r="AH136" s="309"/>
      <c r="AI136" s="309"/>
      <c r="AJ136" s="309"/>
      <c r="AK136" s="309"/>
      <c r="AL136" s="309"/>
      <c r="AM136" s="314"/>
      <c r="AN136" s="309"/>
      <c r="AO136" s="309"/>
      <c r="AP136" s="309"/>
    </row>
    <row r="137" spans="2:47" ht="18.75" customHeight="1">
      <c r="B137" s="313"/>
      <c r="C137" s="309"/>
      <c r="D137" s="309"/>
      <c r="E137" s="309"/>
      <c r="F137" s="309"/>
      <c r="G137" s="309"/>
      <c r="H137" s="309"/>
      <c r="I137" s="309"/>
      <c r="J137" s="314"/>
      <c r="K137" s="313"/>
      <c r="L137" s="309" t="s">
        <v>582</v>
      </c>
      <c r="M137" s="309"/>
      <c r="N137" s="309"/>
      <c r="O137" s="309"/>
      <c r="P137" s="309"/>
      <c r="Q137" s="309"/>
      <c r="R137" s="309"/>
      <c r="S137" s="309"/>
      <c r="T137" s="309"/>
      <c r="U137" s="309"/>
      <c r="V137" s="309"/>
      <c r="W137" s="309"/>
      <c r="X137" s="309"/>
      <c r="Y137" s="309"/>
      <c r="Z137" s="309"/>
      <c r="AA137" s="309"/>
      <c r="AB137" s="309"/>
      <c r="AC137" s="309"/>
      <c r="AD137" s="309"/>
      <c r="AE137" s="309"/>
      <c r="AF137" s="309"/>
      <c r="AG137" s="309"/>
      <c r="AH137" s="309"/>
      <c r="AI137" s="309"/>
      <c r="AJ137" s="309"/>
      <c r="AK137" s="309"/>
      <c r="AL137" s="309"/>
      <c r="AM137" s="314"/>
      <c r="AN137" s="309"/>
      <c r="AO137" s="309"/>
      <c r="AP137" s="309"/>
    </row>
    <row r="138" spans="2:47" ht="18.75" customHeight="1">
      <c r="B138" s="313"/>
      <c r="C138" s="309"/>
      <c r="D138" s="309"/>
      <c r="E138" s="309"/>
      <c r="F138" s="309"/>
      <c r="G138" s="309"/>
      <c r="H138" s="309"/>
      <c r="I138" s="309"/>
      <c r="J138" s="314"/>
      <c r="K138" s="313"/>
      <c r="L138" s="309" t="s">
        <v>581</v>
      </c>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14"/>
      <c r="AN138" s="309"/>
      <c r="AO138" s="309"/>
      <c r="AP138" s="309"/>
    </row>
    <row r="139" spans="2:47" ht="18.75" customHeight="1">
      <c r="B139" s="313"/>
      <c r="C139" s="309"/>
      <c r="D139" s="309"/>
      <c r="E139" s="309"/>
      <c r="F139" s="309"/>
      <c r="G139" s="309"/>
      <c r="H139" s="309"/>
      <c r="I139" s="309"/>
      <c r="J139" s="314"/>
      <c r="K139" s="313"/>
      <c r="L139" s="309" t="s">
        <v>583</v>
      </c>
      <c r="M139" s="309"/>
      <c r="N139" s="309"/>
      <c r="O139" s="309"/>
      <c r="P139" s="309"/>
      <c r="Q139" s="309"/>
      <c r="R139" s="309"/>
      <c r="S139" s="309"/>
      <c r="T139" s="309"/>
      <c r="U139" s="309"/>
      <c r="V139" s="309"/>
      <c r="W139" s="309"/>
      <c r="X139" s="309"/>
      <c r="Y139" s="309"/>
      <c r="Z139" s="309"/>
      <c r="AA139" s="309"/>
      <c r="AB139" s="309"/>
      <c r="AC139" s="309"/>
      <c r="AD139" s="309"/>
      <c r="AE139" s="309"/>
      <c r="AF139" s="309"/>
      <c r="AG139" s="309"/>
      <c r="AH139" s="309"/>
      <c r="AI139" s="309"/>
      <c r="AJ139" s="309"/>
      <c r="AK139" s="309"/>
      <c r="AL139" s="309"/>
      <c r="AM139" s="314"/>
      <c r="AN139" s="309"/>
      <c r="AO139" s="309"/>
      <c r="AP139" s="309"/>
    </row>
    <row r="140" spans="2:47" ht="18.75" customHeight="1">
      <c r="B140" s="313"/>
      <c r="C140" s="309"/>
      <c r="D140" s="309"/>
      <c r="E140" s="309"/>
      <c r="F140" s="309"/>
      <c r="G140" s="309"/>
      <c r="H140" s="309"/>
      <c r="I140" s="309"/>
      <c r="J140" s="314"/>
      <c r="K140" s="313"/>
      <c r="L140" s="309" t="s">
        <v>584</v>
      </c>
      <c r="M140" s="309"/>
      <c r="N140" s="309"/>
      <c r="O140" s="309"/>
      <c r="P140" s="309"/>
      <c r="Q140" s="309"/>
      <c r="R140" s="309"/>
      <c r="S140" s="309"/>
      <c r="T140" s="309"/>
      <c r="U140" s="309"/>
      <c r="V140" s="309"/>
      <c r="W140" s="309"/>
      <c r="X140" s="309"/>
      <c r="Y140" s="309"/>
      <c r="Z140" s="309"/>
      <c r="AA140" s="309"/>
      <c r="AB140" s="309"/>
      <c r="AC140" s="309"/>
      <c r="AD140" s="309"/>
      <c r="AE140" s="309"/>
      <c r="AF140" s="309"/>
      <c r="AG140" s="309"/>
      <c r="AH140" s="309"/>
      <c r="AI140" s="309"/>
      <c r="AJ140" s="309"/>
      <c r="AK140" s="309"/>
      <c r="AL140" s="309"/>
      <c r="AM140" s="314"/>
      <c r="AN140" s="309"/>
      <c r="AO140" s="309"/>
      <c r="AP140" s="309"/>
    </row>
    <row r="141" spans="2:47" ht="18.75" customHeight="1">
      <c r="B141" s="313"/>
      <c r="C141" s="309"/>
      <c r="D141" s="309"/>
      <c r="E141" s="309"/>
      <c r="F141" s="309"/>
      <c r="G141" s="309"/>
      <c r="H141" s="309"/>
      <c r="I141" s="309"/>
      <c r="J141" s="314"/>
      <c r="K141" s="313"/>
      <c r="L141" s="309" t="s">
        <v>585</v>
      </c>
      <c r="M141" s="309"/>
      <c r="N141" s="309"/>
      <c r="O141" s="309"/>
      <c r="P141" s="309"/>
      <c r="Q141" s="309"/>
      <c r="R141" s="309"/>
      <c r="S141" s="309"/>
      <c r="T141" s="309"/>
      <c r="U141" s="309"/>
      <c r="V141" s="309"/>
      <c r="W141" s="309"/>
      <c r="X141" s="309"/>
      <c r="Y141" s="309"/>
      <c r="Z141" s="309"/>
      <c r="AA141" s="309"/>
      <c r="AB141" s="309"/>
      <c r="AC141" s="309"/>
      <c r="AD141" s="309"/>
      <c r="AE141" s="309"/>
      <c r="AF141" s="309"/>
      <c r="AG141" s="309"/>
      <c r="AH141" s="309"/>
      <c r="AI141" s="309"/>
      <c r="AJ141" s="309"/>
      <c r="AK141" s="309"/>
      <c r="AL141" s="309"/>
      <c r="AM141" s="314"/>
      <c r="AN141" s="309"/>
      <c r="AO141" s="309"/>
      <c r="AP141" s="309"/>
    </row>
    <row r="142" spans="2:47" ht="18.75" customHeight="1">
      <c r="B142" s="313"/>
      <c r="C142" s="309"/>
      <c r="D142" s="309"/>
      <c r="E142" s="309"/>
      <c r="F142" s="309"/>
      <c r="G142" s="309"/>
      <c r="H142" s="309"/>
      <c r="I142" s="309"/>
      <c r="J142" s="314"/>
      <c r="K142" s="313"/>
      <c r="L142" s="309" t="s">
        <v>637</v>
      </c>
      <c r="M142" s="309"/>
      <c r="N142" s="309"/>
      <c r="O142" s="309"/>
      <c r="P142" s="309"/>
      <c r="Q142" s="309"/>
      <c r="R142" s="309"/>
      <c r="S142" s="309"/>
      <c r="T142" s="309"/>
      <c r="U142" s="309"/>
      <c r="V142" s="309"/>
      <c r="W142" s="309"/>
      <c r="X142" s="309"/>
      <c r="Y142" s="309"/>
      <c r="Z142" s="309"/>
      <c r="AA142" s="309"/>
      <c r="AB142" s="309"/>
      <c r="AC142" s="309"/>
      <c r="AD142" s="309"/>
      <c r="AE142" s="309"/>
      <c r="AF142" s="309"/>
      <c r="AG142" s="309"/>
      <c r="AH142" s="309"/>
      <c r="AI142" s="309"/>
      <c r="AJ142" s="309"/>
      <c r="AK142" s="309"/>
      <c r="AL142" s="309"/>
      <c r="AM142" s="314"/>
      <c r="AN142" s="309"/>
      <c r="AO142" s="309"/>
      <c r="AP142" s="309"/>
      <c r="AQ142" s="309"/>
      <c r="AR142" s="309"/>
      <c r="AS142" s="309"/>
      <c r="AT142" s="309"/>
      <c r="AU142" s="309"/>
    </row>
    <row r="143" spans="2:47" ht="18.75" customHeight="1">
      <c r="B143" s="313"/>
      <c r="C143" s="309"/>
      <c r="D143" s="309"/>
      <c r="E143" s="309"/>
      <c r="F143" s="309"/>
      <c r="G143" s="309"/>
      <c r="H143" s="309"/>
      <c r="I143" s="309"/>
      <c r="J143" s="314"/>
      <c r="K143" s="313"/>
      <c r="L143" s="309" t="s">
        <v>89</v>
      </c>
      <c r="M143" s="309"/>
      <c r="N143" s="309"/>
      <c r="O143" s="309"/>
      <c r="P143" s="309"/>
      <c r="Q143" s="309"/>
      <c r="R143" s="309"/>
      <c r="S143" s="309"/>
      <c r="T143" s="309"/>
      <c r="U143" s="309"/>
      <c r="V143" s="309"/>
      <c r="W143" s="309"/>
      <c r="X143" s="309"/>
      <c r="Y143" s="309"/>
      <c r="Z143" s="309"/>
      <c r="AA143" s="309"/>
      <c r="AB143" s="309"/>
      <c r="AC143" s="309"/>
      <c r="AD143" s="309"/>
      <c r="AE143" s="309"/>
      <c r="AF143" s="309"/>
      <c r="AG143" s="309"/>
      <c r="AH143" s="309"/>
      <c r="AI143" s="309"/>
      <c r="AJ143" s="309"/>
      <c r="AK143" s="309"/>
      <c r="AL143" s="309"/>
      <c r="AM143" s="314"/>
      <c r="AN143" s="309"/>
      <c r="AO143" s="309"/>
      <c r="AP143" s="309"/>
      <c r="AQ143" s="309"/>
      <c r="AR143" s="309"/>
      <c r="AS143" s="309"/>
      <c r="AT143" s="309"/>
    </row>
    <row r="144" spans="2:47" ht="18.75" customHeight="1">
      <c r="B144" s="313"/>
      <c r="C144" s="309"/>
      <c r="D144" s="309"/>
      <c r="E144" s="309"/>
      <c r="F144" s="309"/>
      <c r="G144" s="309"/>
      <c r="H144" s="309"/>
      <c r="I144" s="309"/>
      <c r="J144" s="314"/>
      <c r="K144" s="313"/>
      <c r="L144" s="849" t="s">
        <v>548</v>
      </c>
      <c r="M144" s="850"/>
      <c r="N144" s="850"/>
      <c r="O144" s="850"/>
      <c r="P144" s="851"/>
      <c r="Q144" s="849" t="s">
        <v>302</v>
      </c>
      <c r="R144" s="850"/>
      <c r="S144" s="850"/>
      <c r="T144" s="9"/>
      <c r="U144" s="849" t="s">
        <v>125</v>
      </c>
      <c r="V144" s="850"/>
      <c r="W144" s="850"/>
      <c r="X144" s="850"/>
      <c r="Y144" s="850"/>
      <c r="Z144" s="851"/>
      <c r="AA144" s="309"/>
      <c r="AB144" s="309" t="s">
        <v>124</v>
      </c>
      <c r="AC144" s="309"/>
      <c r="AD144" s="309"/>
      <c r="AE144" s="309"/>
      <c r="AF144" s="309"/>
      <c r="AG144" s="309"/>
      <c r="AH144" s="309"/>
      <c r="AI144" s="309"/>
      <c r="AJ144" s="309"/>
      <c r="AK144" s="309"/>
      <c r="AL144" s="309"/>
      <c r="AM144" s="314"/>
      <c r="AN144" s="309"/>
      <c r="AO144" s="309"/>
    </row>
    <row r="145" spans="2:42" ht="18.75" customHeight="1">
      <c r="B145" s="313"/>
      <c r="C145" s="309"/>
      <c r="D145" s="309"/>
      <c r="E145" s="309"/>
      <c r="F145" s="309"/>
      <c r="G145" s="309"/>
      <c r="H145" s="309"/>
      <c r="I145" s="309"/>
      <c r="J145" s="314"/>
      <c r="K145" s="313"/>
      <c r="L145" s="884"/>
      <c r="M145" s="834"/>
      <c r="N145" s="834"/>
      <c r="O145" s="834"/>
      <c r="P145" s="885"/>
      <c r="Q145" s="884" t="s">
        <v>301</v>
      </c>
      <c r="R145" s="834"/>
      <c r="S145" s="834"/>
      <c r="T145" s="13"/>
      <c r="U145" s="884" t="s">
        <v>123</v>
      </c>
      <c r="V145" s="834"/>
      <c r="W145" s="834"/>
      <c r="X145" s="834"/>
      <c r="Y145" s="834"/>
      <c r="Z145" s="885"/>
      <c r="AA145" s="309"/>
      <c r="AB145" s="309" t="s">
        <v>127</v>
      </c>
      <c r="AC145" s="309"/>
      <c r="AD145" s="309"/>
      <c r="AE145" s="309"/>
      <c r="AF145" s="309"/>
      <c r="AG145" s="309"/>
      <c r="AH145" s="309"/>
      <c r="AI145" s="309"/>
      <c r="AJ145" s="309"/>
      <c r="AK145" s="309"/>
      <c r="AL145" s="309"/>
      <c r="AM145" s="314"/>
      <c r="AN145" s="309"/>
      <c r="AO145" s="309"/>
    </row>
    <row r="146" spans="2:42" ht="18.75" customHeight="1">
      <c r="B146" s="313"/>
      <c r="C146" s="309"/>
      <c r="D146" s="309"/>
      <c r="E146" s="309"/>
      <c r="F146" s="309"/>
      <c r="G146" s="309"/>
      <c r="H146" s="309"/>
      <c r="I146" s="309"/>
      <c r="J146" s="314"/>
      <c r="K146" s="313"/>
      <c r="L146" s="545" t="s">
        <v>546</v>
      </c>
      <c r="M146" s="5"/>
      <c r="N146" s="5"/>
      <c r="O146" s="5"/>
      <c r="P146" s="6"/>
      <c r="Q146" s="845">
        <v>46</v>
      </c>
      <c r="R146" s="846"/>
      <c r="S146" s="5" t="s">
        <v>83</v>
      </c>
      <c r="T146" s="5"/>
      <c r="U146" s="845">
        <v>9</v>
      </c>
      <c r="V146" s="846"/>
      <c r="W146" s="5" t="s">
        <v>83</v>
      </c>
      <c r="X146" s="5"/>
      <c r="Y146" s="5"/>
      <c r="Z146" s="6"/>
      <c r="AA146" s="309"/>
      <c r="AB146" s="309"/>
      <c r="AC146" s="309"/>
      <c r="AD146" s="309"/>
      <c r="AE146" s="309"/>
      <c r="AF146" s="309"/>
      <c r="AG146" s="309"/>
      <c r="AH146" s="309"/>
      <c r="AI146" s="309"/>
      <c r="AJ146" s="309"/>
      <c r="AK146" s="309"/>
      <c r="AL146" s="309"/>
      <c r="AM146" s="314"/>
      <c r="AN146" s="309"/>
      <c r="AO146" s="309"/>
    </row>
    <row r="147" spans="2:42" ht="18.75" customHeight="1">
      <c r="B147" s="313"/>
      <c r="C147" s="309"/>
      <c r="D147" s="309"/>
      <c r="E147" s="309"/>
      <c r="F147" s="309"/>
      <c r="G147" s="309"/>
      <c r="H147" s="309"/>
      <c r="I147" s="309"/>
      <c r="J147" s="314"/>
      <c r="K147" s="313"/>
      <c r="L147" s="545" t="s">
        <v>547</v>
      </c>
      <c r="M147" s="5"/>
      <c r="N147" s="5"/>
      <c r="O147" s="5"/>
      <c r="P147" s="6"/>
      <c r="Q147" s="845">
        <v>45</v>
      </c>
      <c r="R147" s="846"/>
      <c r="S147" s="5" t="s">
        <v>83</v>
      </c>
      <c r="T147" s="5"/>
      <c r="U147" s="845">
        <v>3</v>
      </c>
      <c r="V147" s="846"/>
      <c r="W147" s="5" t="s">
        <v>83</v>
      </c>
      <c r="X147" s="5"/>
      <c r="Y147" s="5"/>
      <c r="Z147" s="6"/>
      <c r="AA147" s="309"/>
      <c r="AB147" s="329" t="s">
        <v>101</v>
      </c>
      <c r="AC147" s="309"/>
      <c r="AD147" s="309"/>
      <c r="AE147" s="309"/>
      <c r="AF147" s="309"/>
      <c r="AG147" s="309"/>
      <c r="AH147" s="309"/>
      <c r="AI147" s="309"/>
      <c r="AJ147" s="309"/>
      <c r="AK147" s="309"/>
      <c r="AL147" s="309"/>
      <c r="AM147" s="314"/>
      <c r="AN147" s="309"/>
      <c r="AO147" s="309"/>
    </row>
    <row r="148" spans="2:42" ht="18.75" customHeight="1">
      <c r="B148" s="313"/>
      <c r="C148" s="309"/>
      <c r="D148" s="309"/>
      <c r="E148" s="309"/>
      <c r="F148" s="309"/>
      <c r="G148" s="309"/>
      <c r="H148" s="309"/>
      <c r="I148" s="309"/>
      <c r="J148" s="314"/>
      <c r="K148" s="313"/>
      <c r="L148" s="545" t="s">
        <v>634</v>
      </c>
      <c r="M148" s="5"/>
      <c r="N148" s="5"/>
      <c r="O148" s="5"/>
      <c r="P148" s="6"/>
      <c r="Q148" s="845">
        <v>74</v>
      </c>
      <c r="R148" s="846"/>
      <c r="S148" s="5" t="s">
        <v>83</v>
      </c>
      <c r="T148" s="5"/>
      <c r="U148" s="845">
        <v>11</v>
      </c>
      <c r="V148" s="846"/>
      <c r="W148" s="5" t="s">
        <v>83</v>
      </c>
      <c r="X148" s="5"/>
      <c r="Y148" s="5"/>
      <c r="Z148" s="6"/>
      <c r="AA148" s="309"/>
      <c r="AB148" s="309"/>
      <c r="AC148" s="309"/>
      <c r="AD148" s="309" t="s">
        <v>128</v>
      </c>
      <c r="AE148" s="309"/>
      <c r="AF148" s="309"/>
      <c r="AG148" s="309"/>
      <c r="AH148" s="309"/>
      <c r="AI148" s="309"/>
      <c r="AJ148" s="309"/>
      <c r="AK148" s="309"/>
      <c r="AL148" s="309"/>
      <c r="AM148" s="314"/>
      <c r="AN148" s="309"/>
      <c r="AO148" s="309"/>
    </row>
    <row r="149" spans="2:42" ht="18.75" customHeight="1">
      <c r="B149" s="313"/>
      <c r="C149" s="309"/>
      <c r="D149" s="309"/>
      <c r="E149" s="309"/>
      <c r="F149" s="309"/>
      <c r="G149" s="309"/>
      <c r="H149" s="309"/>
      <c r="I149" s="309"/>
      <c r="J149" s="314"/>
      <c r="K149" s="313"/>
      <c r="L149" s="545" t="s">
        <v>635</v>
      </c>
      <c r="M149" s="5"/>
      <c r="N149" s="5"/>
      <c r="O149" s="5"/>
      <c r="P149" s="6"/>
      <c r="Q149" s="845">
        <v>49</v>
      </c>
      <c r="R149" s="846"/>
      <c r="S149" s="5" t="s">
        <v>83</v>
      </c>
      <c r="T149" s="5"/>
      <c r="U149" s="845">
        <v>7</v>
      </c>
      <c r="V149" s="846"/>
      <c r="W149" s="5" t="s">
        <v>83</v>
      </c>
      <c r="X149" s="5"/>
      <c r="Y149" s="5"/>
      <c r="Z149" s="6"/>
      <c r="AA149" s="309"/>
      <c r="AB149" s="309"/>
      <c r="AC149" s="309"/>
      <c r="AD149" s="309"/>
      <c r="AE149" s="309"/>
      <c r="AF149" s="309"/>
      <c r="AG149" s="309"/>
      <c r="AH149" s="309"/>
      <c r="AI149" s="309"/>
      <c r="AJ149" s="309"/>
      <c r="AK149" s="309"/>
      <c r="AL149" s="309"/>
      <c r="AM149" s="314"/>
      <c r="AN149" s="309"/>
      <c r="AO149" s="309"/>
    </row>
    <row r="150" spans="2:42" ht="18.75" customHeight="1">
      <c r="B150" s="313"/>
      <c r="C150" s="309"/>
      <c r="D150" s="309"/>
      <c r="E150" s="309"/>
      <c r="F150" s="309"/>
      <c r="G150" s="309"/>
      <c r="H150" s="309"/>
      <c r="I150" s="309"/>
      <c r="J150" s="314"/>
      <c r="K150" s="313"/>
      <c r="L150" s="4" t="s">
        <v>785</v>
      </c>
      <c r="M150" s="5"/>
      <c r="N150" s="5"/>
      <c r="O150" s="5"/>
      <c r="P150" s="6"/>
      <c r="Q150" s="845">
        <v>49</v>
      </c>
      <c r="R150" s="846"/>
      <c r="S150" s="5" t="s">
        <v>83</v>
      </c>
      <c r="T150" s="5"/>
      <c r="U150" s="845">
        <v>1</v>
      </c>
      <c r="V150" s="846"/>
      <c r="W150" s="5" t="s">
        <v>83</v>
      </c>
      <c r="X150" s="5"/>
      <c r="Y150" s="5"/>
      <c r="Z150" s="6"/>
      <c r="AA150" s="309"/>
      <c r="AB150" s="309" t="s">
        <v>126</v>
      </c>
      <c r="AC150" s="852">
        <f>U151</f>
        <v>31</v>
      </c>
      <c r="AD150" s="852"/>
      <c r="AE150" s="309" t="s">
        <v>83</v>
      </c>
      <c r="AF150" s="329" t="s">
        <v>129</v>
      </c>
      <c r="AG150" s="852">
        <f>Q151</f>
        <v>263</v>
      </c>
      <c r="AH150" s="852"/>
      <c r="AI150" s="309" t="s">
        <v>83</v>
      </c>
      <c r="AJ150" s="309"/>
      <c r="AK150" s="309"/>
      <c r="AL150" s="309"/>
      <c r="AM150" s="314"/>
      <c r="AN150" s="309"/>
      <c r="AO150" s="309"/>
    </row>
    <row r="151" spans="2:42" ht="18.75" customHeight="1">
      <c r="B151" s="313"/>
      <c r="C151" s="309"/>
      <c r="D151" s="309"/>
      <c r="E151" s="309"/>
      <c r="F151" s="309"/>
      <c r="G151" s="309"/>
      <c r="H151" s="309"/>
      <c r="I151" s="309"/>
      <c r="J151" s="314"/>
      <c r="K151" s="313"/>
      <c r="L151" s="4" t="s">
        <v>68</v>
      </c>
      <c r="M151" s="5"/>
      <c r="N151" s="5"/>
      <c r="O151" s="5"/>
      <c r="P151" s="6"/>
      <c r="Q151" s="845">
        <f>SUM(Q146:R150)</f>
        <v>263</v>
      </c>
      <c r="R151" s="846"/>
      <c r="S151" s="5" t="s">
        <v>83</v>
      </c>
      <c r="T151" s="5"/>
      <c r="U151" s="845">
        <f>SUM(U146:V150)</f>
        <v>31</v>
      </c>
      <c r="V151" s="846"/>
      <c r="W151" s="5" t="s">
        <v>83</v>
      </c>
      <c r="X151" s="5"/>
      <c r="Y151" s="5"/>
      <c r="Z151" s="6"/>
      <c r="AA151" s="309"/>
      <c r="AB151" s="309" t="s">
        <v>126</v>
      </c>
      <c r="AC151" s="852">
        <f>ROUND(AC150/AG150*100,2)</f>
        <v>11.79</v>
      </c>
      <c r="AD151" s="852"/>
      <c r="AE151" s="852"/>
      <c r="AF151" s="309" t="s">
        <v>104</v>
      </c>
      <c r="AG151" s="338" t="s">
        <v>107</v>
      </c>
      <c r="AH151" s="309"/>
      <c r="AI151" s="309"/>
      <c r="AJ151" s="309"/>
      <c r="AK151" s="309"/>
      <c r="AL151" s="309"/>
      <c r="AM151" s="314"/>
      <c r="AN151" s="309"/>
      <c r="AO151" s="309"/>
    </row>
    <row r="152" spans="2:42" ht="18.75" customHeight="1">
      <c r="B152" s="313"/>
      <c r="C152" s="309"/>
      <c r="D152" s="309"/>
      <c r="E152" s="309"/>
      <c r="F152" s="309"/>
      <c r="G152" s="309"/>
      <c r="H152" s="309"/>
      <c r="I152" s="309"/>
      <c r="J152" s="314"/>
      <c r="K152" s="313"/>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14"/>
      <c r="AN152" s="309"/>
      <c r="AO152" s="309"/>
      <c r="AP152" s="309"/>
    </row>
    <row r="153" spans="2:42" ht="18.75" customHeight="1">
      <c r="B153" s="313"/>
      <c r="C153" s="309"/>
      <c r="D153" s="309"/>
      <c r="E153" s="309"/>
      <c r="F153" s="309"/>
      <c r="G153" s="309"/>
      <c r="H153" s="309"/>
      <c r="I153" s="309"/>
      <c r="J153" s="314"/>
      <c r="K153" s="313"/>
      <c r="L153" s="309"/>
      <c r="M153" s="309"/>
      <c r="N153" s="309" t="s">
        <v>586</v>
      </c>
      <c r="O153" s="309"/>
      <c r="P153" s="309"/>
      <c r="Q153" s="309"/>
      <c r="R153" s="309"/>
      <c r="S153" s="309"/>
      <c r="T153" s="309"/>
      <c r="U153" s="309"/>
      <c r="V153" s="309"/>
      <c r="W153" s="309"/>
      <c r="X153" s="309"/>
      <c r="Y153" s="309"/>
      <c r="Z153" s="309"/>
      <c r="AA153" s="309"/>
      <c r="AB153" s="309"/>
      <c r="AC153" s="309"/>
      <c r="AD153" s="309"/>
      <c r="AE153" s="309"/>
      <c r="AF153" s="309"/>
      <c r="AG153" s="309"/>
      <c r="AH153" s="309"/>
      <c r="AI153" s="309"/>
      <c r="AJ153" s="309"/>
      <c r="AK153" s="309"/>
      <c r="AL153" s="309"/>
      <c r="AM153" s="314"/>
      <c r="AN153" s="309"/>
      <c r="AO153" s="309"/>
      <c r="AP153" s="309"/>
    </row>
    <row r="154" spans="2:42" ht="18.75" customHeight="1">
      <c r="B154" s="313"/>
      <c r="C154" s="309"/>
      <c r="D154" s="309"/>
      <c r="E154" s="309"/>
      <c r="F154" s="309"/>
      <c r="G154" s="309"/>
      <c r="H154" s="309"/>
      <c r="I154" s="309"/>
      <c r="J154" s="314"/>
      <c r="K154" s="313"/>
      <c r="L154" s="309"/>
      <c r="M154" s="309"/>
      <c r="N154" s="852">
        <f>O131</f>
        <v>20</v>
      </c>
      <c r="O154" s="852"/>
      <c r="P154" s="309" t="s">
        <v>121</v>
      </c>
      <c r="Q154" s="309" t="s">
        <v>81</v>
      </c>
      <c r="R154" s="852">
        <f>AC151</f>
        <v>11.79</v>
      </c>
      <c r="S154" s="852"/>
      <c r="T154" s="309" t="s">
        <v>104</v>
      </c>
      <c r="U154" s="309" t="s">
        <v>79</v>
      </c>
      <c r="V154" s="852">
        <f>N154*R154/100</f>
        <v>2.3579999999999997</v>
      </c>
      <c r="W154" s="852"/>
      <c r="X154" s="309" t="s">
        <v>82</v>
      </c>
      <c r="Y154" s="309"/>
      <c r="Z154" s="309" t="s">
        <v>191</v>
      </c>
      <c r="AA154" s="309"/>
      <c r="AB154" s="309"/>
      <c r="AC154" s="309"/>
      <c r="AD154" s="309"/>
      <c r="AE154" s="309"/>
      <c r="AF154" s="309"/>
      <c r="AG154" s="309"/>
      <c r="AH154" s="309"/>
      <c r="AI154" s="309"/>
      <c r="AJ154" s="309"/>
      <c r="AK154" s="309"/>
      <c r="AL154" s="309"/>
      <c r="AM154" s="314"/>
      <c r="AN154" s="309"/>
      <c r="AO154" s="309"/>
      <c r="AP154" s="309"/>
    </row>
    <row r="155" spans="2:42" ht="18.75" customHeight="1">
      <c r="B155" s="313"/>
      <c r="C155" s="309"/>
      <c r="D155" s="309"/>
      <c r="E155" s="309"/>
      <c r="F155" s="309"/>
      <c r="G155" s="309"/>
      <c r="H155" s="309"/>
      <c r="I155" s="309"/>
      <c r="J155" s="314"/>
      <c r="K155" s="313"/>
      <c r="L155" s="309"/>
      <c r="M155" s="309"/>
      <c r="N155" s="236"/>
      <c r="O155" s="236"/>
      <c r="P155" s="309"/>
      <c r="Q155" s="236"/>
      <c r="R155" s="309"/>
      <c r="S155" s="309"/>
      <c r="T155" s="309"/>
      <c r="U155" s="309" t="s">
        <v>79</v>
      </c>
      <c r="V155" s="852">
        <f>IF(V154&gt;1,ROUND(V154,0),1)</f>
        <v>2</v>
      </c>
      <c r="W155" s="852"/>
      <c r="X155" s="309" t="s">
        <v>121</v>
      </c>
      <c r="Y155" s="309"/>
      <c r="Z155" s="309"/>
      <c r="AA155" s="309"/>
      <c r="AB155" s="309"/>
      <c r="AC155" s="309"/>
      <c r="AD155" s="309"/>
      <c r="AE155" s="309"/>
      <c r="AF155" s="309"/>
      <c r="AG155" s="309"/>
      <c r="AH155" s="309"/>
      <c r="AI155" s="309"/>
      <c r="AJ155" s="309"/>
      <c r="AK155" s="309"/>
      <c r="AL155" s="309"/>
      <c r="AM155" s="314"/>
      <c r="AN155" s="309"/>
      <c r="AO155" s="309"/>
      <c r="AP155" s="309"/>
    </row>
    <row r="156" spans="2:42" ht="18.75" customHeight="1">
      <c r="B156" s="313"/>
      <c r="C156" s="309"/>
      <c r="D156" s="309"/>
      <c r="E156" s="309"/>
      <c r="F156" s="309"/>
      <c r="G156" s="309"/>
      <c r="H156" s="309"/>
      <c r="I156" s="309"/>
      <c r="J156" s="314"/>
      <c r="K156" s="313"/>
      <c r="L156" s="309"/>
      <c r="M156" s="309"/>
      <c r="N156" s="309"/>
      <c r="O156" s="309"/>
      <c r="P156" s="309"/>
      <c r="Q156" s="309"/>
      <c r="R156" s="309"/>
      <c r="S156" s="309"/>
      <c r="T156" s="309"/>
      <c r="U156" s="309"/>
      <c r="V156" s="309"/>
      <c r="W156" s="309"/>
      <c r="X156" s="309"/>
      <c r="Y156" s="309"/>
      <c r="Z156" s="309"/>
      <c r="AA156" s="309"/>
      <c r="AB156" s="309"/>
      <c r="AC156" s="309"/>
      <c r="AD156" s="309"/>
      <c r="AE156" s="309"/>
      <c r="AF156" s="309"/>
      <c r="AG156" s="309"/>
      <c r="AH156" s="309"/>
      <c r="AI156" s="309"/>
      <c r="AJ156" s="309"/>
      <c r="AK156" s="309"/>
      <c r="AL156" s="309"/>
      <c r="AM156" s="314"/>
      <c r="AN156" s="309"/>
      <c r="AO156" s="309"/>
      <c r="AP156" s="309"/>
    </row>
    <row r="157" spans="2:42" ht="18.75" customHeight="1" thickBot="1">
      <c r="B157" s="313"/>
      <c r="C157" s="309"/>
      <c r="D157" s="309"/>
      <c r="E157" s="309"/>
      <c r="F157" s="309"/>
      <c r="G157" s="309"/>
      <c r="H157" s="309"/>
      <c r="I157" s="309"/>
      <c r="J157" s="314"/>
      <c r="K157" s="313"/>
      <c r="L157" s="309"/>
      <c r="M157" s="309"/>
      <c r="N157" s="339" t="s">
        <v>48</v>
      </c>
      <c r="O157" s="339"/>
      <c r="P157" s="339"/>
      <c r="Q157" s="339"/>
      <c r="R157" s="339"/>
      <c r="S157" s="339"/>
      <c r="T157" s="339"/>
      <c r="U157" s="339"/>
      <c r="V157" s="339"/>
      <c r="W157" s="339"/>
      <c r="X157" s="339"/>
      <c r="Y157" s="835">
        <f>ROUND(V154,0)</f>
        <v>2</v>
      </c>
      <c r="Z157" s="835"/>
      <c r="AA157" s="339" t="s">
        <v>49</v>
      </c>
      <c r="AB157" s="339"/>
      <c r="AC157" s="339"/>
      <c r="AD157" s="339"/>
      <c r="AE157" s="339"/>
      <c r="AF157" s="309"/>
      <c r="AG157" s="309"/>
      <c r="AH157" s="309"/>
      <c r="AI157" s="309"/>
      <c r="AJ157" s="309"/>
      <c r="AK157" s="309"/>
      <c r="AL157" s="309"/>
      <c r="AM157" s="314"/>
      <c r="AN157" s="309"/>
      <c r="AO157" s="309"/>
      <c r="AP157" s="309"/>
    </row>
    <row r="158" spans="2:42" ht="18.75" customHeight="1" thickTop="1">
      <c r="B158" s="315"/>
      <c r="C158" s="316"/>
      <c r="D158" s="316"/>
      <c r="E158" s="316"/>
      <c r="F158" s="316"/>
      <c r="G158" s="316"/>
      <c r="H158" s="316"/>
      <c r="I158" s="316"/>
      <c r="J158" s="317"/>
      <c r="K158" s="315"/>
      <c r="L158" s="316"/>
      <c r="M158" s="316"/>
      <c r="N158" s="316"/>
      <c r="O158" s="316"/>
      <c r="P158" s="316"/>
      <c r="Q158" s="316"/>
      <c r="R158" s="316"/>
      <c r="S158" s="316"/>
      <c r="T158" s="316"/>
      <c r="U158" s="316"/>
      <c r="V158" s="316"/>
      <c r="W158" s="316"/>
      <c r="X158" s="316"/>
      <c r="Y158" s="16"/>
      <c r="Z158" s="16"/>
      <c r="AA158" s="316"/>
      <c r="AB158" s="316"/>
      <c r="AC158" s="316"/>
      <c r="AD158" s="316"/>
      <c r="AE158" s="316"/>
      <c r="AF158" s="316"/>
      <c r="AG158" s="316"/>
      <c r="AH158" s="316"/>
      <c r="AI158" s="316"/>
      <c r="AJ158" s="316"/>
      <c r="AK158" s="316"/>
      <c r="AL158" s="316"/>
      <c r="AM158" s="317"/>
      <c r="AN158" s="309"/>
      <c r="AO158" s="309"/>
      <c r="AP158" s="309"/>
    </row>
    <row r="159" spans="2:42" ht="18.75" customHeight="1">
      <c r="B159" s="868" t="s">
        <v>283</v>
      </c>
      <c r="C159" s="869"/>
      <c r="D159" s="869"/>
      <c r="E159" s="869"/>
      <c r="F159" s="869"/>
      <c r="G159" s="869"/>
      <c r="H159" s="869"/>
      <c r="I159" s="869"/>
      <c r="J159" s="870"/>
      <c r="K159" s="310" t="s">
        <v>370</v>
      </c>
      <c r="L159" s="311"/>
      <c r="M159" s="311"/>
      <c r="N159" s="311"/>
      <c r="O159" s="311"/>
      <c r="P159" s="311"/>
      <c r="Q159" s="311"/>
      <c r="R159" s="311"/>
      <c r="S159" s="311"/>
      <c r="T159" s="311"/>
      <c r="U159" s="311"/>
      <c r="V159" s="311"/>
      <c r="W159" s="311"/>
      <c r="X159" s="311"/>
      <c r="Y159" s="311"/>
      <c r="Z159" s="311"/>
      <c r="AA159" s="311"/>
      <c r="AB159" s="311"/>
      <c r="AC159" s="311"/>
      <c r="AD159" s="311"/>
      <c r="AE159" s="311"/>
      <c r="AF159" s="311"/>
      <c r="AG159" s="311"/>
      <c r="AH159" s="311"/>
      <c r="AI159" s="311"/>
      <c r="AJ159" s="311"/>
      <c r="AK159" s="311"/>
      <c r="AL159" s="311"/>
      <c r="AM159" s="312"/>
      <c r="AN159" s="309"/>
      <c r="AO159" s="309"/>
      <c r="AP159" s="309"/>
    </row>
    <row r="160" spans="2:42" ht="18.75" customHeight="1">
      <c r="B160" s="871"/>
      <c r="C160" s="872"/>
      <c r="D160" s="872"/>
      <c r="E160" s="872"/>
      <c r="F160" s="872"/>
      <c r="G160" s="872"/>
      <c r="H160" s="872"/>
      <c r="I160" s="872"/>
      <c r="J160" s="873"/>
      <c r="K160" s="313"/>
      <c r="L160" s="309" t="s">
        <v>130</v>
      </c>
      <c r="M160" s="309"/>
      <c r="N160" s="309"/>
      <c r="O160" s="309"/>
      <c r="P160" s="309"/>
      <c r="Q160" s="309"/>
      <c r="R160" s="309"/>
      <c r="S160" s="309"/>
      <c r="T160" s="309"/>
      <c r="U160" s="309"/>
      <c r="V160" s="309"/>
      <c r="W160" s="309"/>
      <c r="X160" s="309"/>
      <c r="Y160" s="309"/>
      <c r="Z160" s="309"/>
      <c r="AA160" s="309"/>
      <c r="AB160" s="309"/>
      <c r="AC160" s="309"/>
      <c r="AD160" s="309"/>
      <c r="AE160" s="309"/>
      <c r="AF160" s="309"/>
      <c r="AG160" s="309"/>
      <c r="AH160" s="309"/>
      <c r="AI160" s="309"/>
      <c r="AJ160" s="309"/>
      <c r="AK160" s="309"/>
      <c r="AL160" s="309"/>
      <c r="AM160" s="314"/>
      <c r="AN160" s="309"/>
      <c r="AO160" s="309"/>
      <c r="AP160" s="309"/>
    </row>
    <row r="161" spans="2:42" ht="18.75" customHeight="1">
      <c r="B161" s="871"/>
      <c r="C161" s="872"/>
      <c r="D161" s="872"/>
      <c r="E161" s="872"/>
      <c r="F161" s="872"/>
      <c r="G161" s="872"/>
      <c r="H161" s="872"/>
      <c r="I161" s="872"/>
      <c r="J161" s="873"/>
      <c r="K161" s="313"/>
      <c r="L161" s="309"/>
      <c r="M161" s="309"/>
      <c r="N161" s="309"/>
      <c r="O161" s="309"/>
      <c r="P161" s="309"/>
      <c r="Q161" s="309"/>
      <c r="R161" s="309"/>
      <c r="S161" s="309"/>
      <c r="T161" s="309"/>
      <c r="U161" s="309"/>
      <c r="V161" s="309"/>
      <c r="W161" s="309"/>
      <c r="X161" s="309"/>
      <c r="Y161" s="309"/>
      <c r="Z161" s="309"/>
      <c r="AA161" s="309"/>
      <c r="AB161" s="309"/>
      <c r="AC161" s="309"/>
      <c r="AD161" s="309"/>
      <c r="AE161" s="309"/>
      <c r="AF161" s="309"/>
      <c r="AG161" s="309"/>
      <c r="AH161" s="309"/>
      <c r="AI161" s="309"/>
      <c r="AJ161" s="309"/>
      <c r="AK161" s="309"/>
      <c r="AL161" s="309"/>
      <c r="AM161" s="314"/>
      <c r="AN161" s="309"/>
      <c r="AO161" s="309"/>
      <c r="AP161" s="309"/>
    </row>
    <row r="162" spans="2:42" ht="18.75" customHeight="1">
      <c r="B162" s="313"/>
      <c r="C162" s="309"/>
      <c r="D162" s="309"/>
      <c r="E162" s="309"/>
      <c r="F162" s="309"/>
      <c r="G162" s="309"/>
      <c r="H162" s="309"/>
      <c r="I162" s="309"/>
      <c r="J162" s="314"/>
      <c r="K162" s="313"/>
      <c r="L162" s="849" t="s">
        <v>64</v>
      </c>
      <c r="M162" s="850"/>
      <c r="N162" s="850"/>
      <c r="O162" s="850"/>
      <c r="P162" s="851"/>
      <c r="Q162" s="849" t="s">
        <v>133</v>
      </c>
      <c r="R162" s="850"/>
      <c r="S162" s="851"/>
      <c r="T162" s="849" t="s">
        <v>134</v>
      </c>
      <c r="U162" s="850"/>
      <c r="V162" s="850"/>
      <c r="W162" s="851"/>
      <c r="X162" s="849" t="s">
        <v>300</v>
      </c>
      <c r="Y162" s="850"/>
      <c r="Z162" s="850"/>
      <c r="AA162" s="850"/>
      <c r="AB162" s="850"/>
      <c r="AC162" s="850"/>
      <c r="AD162" s="850"/>
      <c r="AE162" s="850"/>
      <c r="AF162" s="850"/>
      <c r="AG162" s="850"/>
      <c r="AH162" s="850"/>
      <c r="AI162" s="850"/>
      <c r="AJ162" s="850"/>
      <c r="AK162" s="850"/>
      <c r="AL162" s="851"/>
      <c r="AM162" s="314"/>
    </row>
    <row r="163" spans="2:42" ht="18.75" customHeight="1">
      <c r="B163" s="313"/>
      <c r="C163" s="309"/>
      <c r="D163" s="309"/>
      <c r="E163" s="309"/>
      <c r="F163" s="309"/>
      <c r="G163" s="309"/>
      <c r="H163" s="309"/>
      <c r="I163" s="309"/>
      <c r="J163" s="314"/>
      <c r="K163" s="313"/>
      <c r="L163" s="884"/>
      <c r="M163" s="834"/>
      <c r="N163" s="834"/>
      <c r="O163" s="834"/>
      <c r="P163" s="885"/>
      <c r="Q163" s="884" t="s">
        <v>132</v>
      </c>
      <c r="R163" s="834"/>
      <c r="S163" s="885"/>
      <c r="T163" s="884" t="s">
        <v>131</v>
      </c>
      <c r="U163" s="834"/>
      <c r="V163" s="834"/>
      <c r="W163" s="885"/>
      <c r="X163" s="884"/>
      <c r="Y163" s="834"/>
      <c r="Z163" s="834"/>
      <c r="AA163" s="834"/>
      <c r="AB163" s="834"/>
      <c r="AC163" s="834"/>
      <c r="AD163" s="834"/>
      <c r="AE163" s="834"/>
      <c r="AF163" s="834"/>
      <c r="AG163" s="834"/>
      <c r="AH163" s="834"/>
      <c r="AI163" s="834"/>
      <c r="AJ163" s="834"/>
      <c r="AK163" s="834"/>
      <c r="AL163" s="885"/>
      <c r="AM163" s="314"/>
      <c r="AN163" s="309"/>
    </row>
    <row r="164" spans="2:42" ht="75" customHeight="1">
      <c r="B164" s="313"/>
      <c r="C164" s="309"/>
      <c r="D164" s="309"/>
      <c r="E164" s="309"/>
      <c r="F164" s="309"/>
      <c r="G164" s="309"/>
      <c r="H164" s="309"/>
      <c r="I164" s="309"/>
      <c r="J164" s="314"/>
      <c r="K164" s="313"/>
      <c r="L164" s="545" t="s">
        <v>65</v>
      </c>
      <c r="M164" s="5"/>
      <c r="N164" s="5"/>
      <c r="O164" s="5"/>
      <c r="P164" s="6"/>
      <c r="Q164" s="845">
        <f>Q117</f>
        <v>0</v>
      </c>
      <c r="R164" s="846"/>
      <c r="S164" s="5" t="s">
        <v>82</v>
      </c>
      <c r="T164" s="845">
        <f>各月実績入力表!AE46</f>
        <v>0</v>
      </c>
      <c r="U164" s="846"/>
      <c r="V164" s="5" t="s">
        <v>70</v>
      </c>
      <c r="W164" s="6"/>
      <c r="X164" s="895"/>
      <c r="Y164" s="882"/>
      <c r="Z164" s="882"/>
      <c r="AA164" s="882"/>
      <c r="AB164" s="882"/>
      <c r="AC164" s="882"/>
      <c r="AD164" s="882"/>
      <c r="AE164" s="882"/>
      <c r="AF164" s="882"/>
      <c r="AG164" s="882"/>
      <c r="AH164" s="882"/>
      <c r="AI164" s="882"/>
      <c r="AJ164" s="882"/>
      <c r="AK164" s="882"/>
      <c r="AL164" s="883"/>
      <c r="AM164" s="314"/>
      <c r="AN164" s="309"/>
    </row>
    <row r="165" spans="2:42" ht="75" customHeight="1">
      <c r="B165" s="313"/>
      <c r="C165" s="309"/>
      <c r="D165" s="309"/>
      <c r="E165" s="309"/>
      <c r="F165" s="309"/>
      <c r="G165" s="309"/>
      <c r="H165" s="309"/>
      <c r="I165" s="309"/>
      <c r="J165" s="314"/>
      <c r="K165" s="313"/>
      <c r="L165" s="545" t="s">
        <v>66</v>
      </c>
      <c r="M165" s="5"/>
      <c r="N165" s="5"/>
      <c r="O165" s="5"/>
      <c r="P165" s="6"/>
      <c r="Q165" s="845">
        <f>Q118</f>
        <v>10</v>
      </c>
      <c r="R165" s="846"/>
      <c r="S165" s="5" t="s">
        <v>82</v>
      </c>
      <c r="T165" s="845">
        <f>各月実績入力表!AE47</f>
        <v>4.5</v>
      </c>
      <c r="U165" s="846"/>
      <c r="V165" s="5" t="s">
        <v>70</v>
      </c>
      <c r="W165" s="6"/>
      <c r="X165" s="895" t="s">
        <v>188</v>
      </c>
      <c r="Y165" s="882"/>
      <c r="Z165" s="882"/>
      <c r="AA165" s="882"/>
      <c r="AB165" s="882"/>
      <c r="AC165" s="882"/>
      <c r="AD165" s="882"/>
      <c r="AE165" s="882"/>
      <c r="AF165" s="882"/>
      <c r="AG165" s="882"/>
      <c r="AH165" s="882"/>
      <c r="AI165" s="882"/>
      <c r="AJ165" s="882"/>
      <c r="AK165" s="882"/>
      <c r="AL165" s="883"/>
      <c r="AM165" s="314"/>
    </row>
    <row r="166" spans="2:42" ht="75" customHeight="1">
      <c r="B166" s="313"/>
      <c r="C166" s="309"/>
      <c r="D166" s="309"/>
      <c r="E166" s="309"/>
      <c r="F166" s="309"/>
      <c r="G166" s="309"/>
      <c r="H166" s="309"/>
      <c r="I166" s="309"/>
      <c r="J166" s="314"/>
      <c r="K166" s="313"/>
      <c r="L166" s="545" t="s">
        <v>509</v>
      </c>
      <c r="M166" s="5"/>
      <c r="N166" s="5"/>
      <c r="O166" s="5"/>
      <c r="P166" s="6"/>
      <c r="Q166" s="845">
        <f>Q119</f>
        <v>11</v>
      </c>
      <c r="R166" s="846"/>
      <c r="S166" s="5" t="s">
        <v>82</v>
      </c>
      <c r="T166" s="845">
        <f>各月実績入力表!AE48</f>
        <v>0</v>
      </c>
      <c r="U166" s="846"/>
      <c r="V166" s="5" t="s">
        <v>70</v>
      </c>
      <c r="W166" s="6"/>
      <c r="X166" s="895" t="s">
        <v>544</v>
      </c>
      <c r="Y166" s="882"/>
      <c r="Z166" s="882"/>
      <c r="AA166" s="882"/>
      <c r="AB166" s="882"/>
      <c r="AC166" s="882"/>
      <c r="AD166" s="882"/>
      <c r="AE166" s="882"/>
      <c r="AF166" s="882"/>
      <c r="AG166" s="882"/>
      <c r="AH166" s="882"/>
      <c r="AI166" s="882"/>
      <c r="AJ166" s="882"/>
      <c r="AK166" s="882"/>
      <c r="AL166" s="883"/>
      <c r="AM166" s="314"/>
    </row>
    <row r="167" spans="2:42" ht="75" customHeight="1">
      <c r="B167" s="313"/>
      <c r="C167" s="309"/>
      <c r="D167" s="309"/>
      <c r="E167" s="309"/>
      <c r="F167" s="309"/>
      <c r="G167" s="309"/>
      <c r="H167" s="309"/>
      <c r="I167" s="309"/>
      <c r="J167" s="314"/>
      <c r="K167" s="313"/>
      <c r="L167" s="545" t="s">
        <v>599</v>
      </c>
      <c r="M167" s="5"/>
      <c r="N167" s="5"/>
      <c r="O167" s="5"/>
      <c r="P167" s="6"/>
      <c r="Q167" s="845">
        <f>Q120</f>
        <v>5</v>
      </c>
      <c r="R167" s="846"/>
      <c r="S167" s="5" t="s">
        <v>82</v>
      </c>
      <c r="T167" s="845">
        <f>各月実績入力表!AE49</f>
        <v>0</v>
      </c>
      <c r="U167" s="846"/>
      <c r="V167" s="5" t="s">
        <v>70</v>
      </c>
      <c r="W167" s="6"/>
      <c r="X167" s="895" t="s">
        <v>809</v>
      </c>
      <c r="Y167" s="882"/>
      <c r="Z167" s="882"/>
      <c r="AA167" s="882"/>
      <c r="AB167" s="882"/>
      <c r="AC167" s="882"/>
      <c r="AD167" s="882"/>
      <c r="AE167" s="882"/>
      <c r="AF167" s="882"/>
      <c r="AG167" s="882"/>
      <c r="AH167" s="882"/>
      <c r="AI167" s="882"/>
      <c r="AJ167" s="882"/>
      <c r="AK167" s="882"/>
      <c r="AL167" s="883"/>
      <c r="AM167" s="314"/>
    </row>
    <row r="168" spans="2:42" ht="75" customHeight="1">
      <c r="B168" s="313"/>
      <c r="C168" s="309"/>
      <c r="D168" s="309"/>
      <c r="E168" s="309"/>
      <c r="F168" s="309"/>
      <c r="G168" s="309"/>
      <c r="H168" s="309"/>
      <c r="I168" s="309"/>
      <c r="J168" s="314"/>
      <c r="K168" s="313"/>
      <c r="L168" s="4" t="s">
        <v>784</v>
      </c>
      <c r="M168" s="5"/>
      <c r="N168" s="5"/>
      <c r="O168" s="5"/>
      <c r="P168" s="6"/>
      <c r="Q168" s="845">
        <f>Q121</f>
        <v>20</v>
      </c>
      <c r="R168" s="846"/>
      <c r="S168" s="5" t="s">
        <v>82</v>
      </c>
      <c r="T168" s="845">
        <f>各月実績入力表!AE50</f>
        <v>10</v>
      </c>
      <c r="U168" s="846"/>
      <c r="V168" s="5" t="s">
        <v>70</v>
      </c>
      <c r="W168" s="6"/>
      <c r="X168" s="895" t="s">
        <v>792</v>
      </c>
      <c r="Y168" s="882"/>
      <c r="Z168" s="882"/>
      <c r="AA168" s="882"/>
      <c r="AB168" s="882"/>
      <c r="AC168" s="882"/>
      <c r="AD168" s="882"/>
      <c r="AE168" s="882"/>
      <c r="AF168" s="882"/>
      <c r="AG168" s="882"/>
      <c r="AH168" s="882"/>
      <c r="AI168" s="882"/>
      <c r="AJ168" s="882"/>
      <c r="AK168" s="882"/>
      <c r="AL168" s="883"/>
      <c r="AM168" s="314"/>
    </row>
    <row r="169" spans="2:42" ht="18.75" customHeight="1">
      <c r="B169" s="313"/>
      <c r="C169" s="309"/>
      <c r="D169" s="309"/>
      <c r="E169" s="309"/>
      <c r="F169" s="309"/>
      <c r="G169" s="309"/>
      <c r="H169" s="309"/>
      <c r="I169" s="309"/>
      <c r="J169" s="314"/>
      <c r="K169" s="313"/>
      <c r="L169" s="4" t="s">
        <v>68</v>
      </c>
      <c r="M169" s="5"/>
      <c r="N169" s="5"/>
      <c r="O169" s="5"/>
      <c r="P169" s="6"/>
      <c r="Q169" s="845">
        <f>SUM(Q164:R168)</f>
        <v>46</v>
      </c>
      <c r="R169" s="846"/>
      <c r="S169" s="5" t="s">
        <v>82</v>
      </c>
      <c r="T169" s="845">
        <f>SUM(T164:U168)</f>
        <v>14.5</v>
      </c>
      <c r="U169" s="846"/>
      <c r="V169" s="5" t="s">
        <v>70</v>
      </c>
      <c r="W169" s="6"/>
      <c r="X169" s="845"/>
      <c r="Y169" s="846"/>
      <c r="Z169" s="846"/>
      <c r="AA169" s="846"/>
      <c r="AB169" s="846"/>
      <c r="AC169" s="846"/>
      <c r="AD169" s="846"/>
      <c r="AE169" s="846"/>
      <c r="AF169" s="846"/>
      <c r="AG169" s="846"/>
      <c r="AH169" s="846"/>
      <c r="AI169" s="846"/>
      <c r="AJ169" s="846"/>
      <c r="AK169" s="846"/>
      <c r="AL169" s="847"/>
      <c r="AM169" s="314"/>
    </row>
    <row r="170" spans="2:42" ht="18.75" customHeight="1">
      <c r="B170" s="313"/>
      <c r="C170" s="309"/>
      <c r="D170" s="309"/>
      <c r="E170" s="309"/>
      <c r="F170" s="309"/>
      <c r="G170" s="309"/>
      <c r="H170" s="309"/>
      <c r="I170" s="309"/>
      <c r="J170" s="314"/>
      <c r="K170" s="313"/>
      <c r="L170" s="1"/>
      <c r="M170" s="1"/>
      <c r="N170" s="1"/>
      <c r="O170" s="1"/>
      <c r="P170" s="1"/>
      <c r="Q170" s="236"/>
      <c r="R170" s="236"/>
      <c r="S170" s="1"/>
      <c r="T170" s="236"/>
      <c r="U170" s="236"/>
      <c r="V170" s="1"/>
      <c r="W170" s="1"/>
      <c r="X170" s="309"/>
      <c r="Y170" s="309"/>
      <c r="Z170" s="309"/>
      <c r="AA170" s="309"/>
      <c r="AB170" s="309"/>
      <c r="AC170" s="309"/>
      <c r="AD170" s="309"/>
      <c r="AE170" s="309"/>
      <c r="AF170" s="309"/>
      <c r="AG170" s="309"/>
      <c r="AH170" s="309"/>
      <c r="AI170" s="309"/>
      <c r="AJ170" s="309"/>
      <c r="AK170" s="309"/>
      <c r="AL170" s="309"/>
      <c r="AM170" s="314"/>
    </row>
    <row r="171" spans="2:42" ht="18.75" customHeight="1">
      <c r="B171" s="313"/>
      <c r="C171" s="309"/>
      <c r="D171" s="309"/>
      <c r="E171" s="309"/>
      <c r="F171" s="309"/>
      <c r="G171" s="309"/>
      <c r="H171" s="309"/>
      <c r="I171" s="309"/>
      <c r="J171" s="314"/>
      <c r="K171" s="313"/>
      <c r="L171" s="309" t="s">
        <v>575</v>
      </c>
      <c r="M171" s="309"/>
      <c r="N171" s="309"/>
      <c r="O171" s="309"/>
      <c r="P171" s="309"/>
      <c r="Q171" s="309"/>
      <c r="R171" s="309"/>
      <c r="S171" s="309"/>
      <c r="T171" s="309"/>
      <c r="U171" s="309"/>
      <c r="V171" s="309"/>
      <c r="W171" s="309"/>
      <c r="X171" s="309"/>
      <c r="Y171" s="309"/>
      <c r="Z171" s="309"/>
      <c r="AA171" s="309"/>
      <c r="AB171" s="309"/>
      <c r="AC171" s="309"/>
      <c r="AD171" s="309"/>
      <c r="AE171" s="309"/>
      <c r="AF171" s="309"/>
      <c r="AG171" s="309"/>
      <c r="AH171" s="309"/>
      <c r="AI171" s="309"/>
      <c r="AJ171" s="309"/>
      <c r="AK171" s="309"/>
      <c r="AL171" s="309"/>
      <c r="AM171" s="314"/>
    </row>
    <row r="172" spans="2:42" ht="18.75" customHeight="1">
      <c r="B172" s="313"/>
      <c r="C172" s="309"/>
      <c r="D172" s="309"/>
      <c r="E172" s="309"/>
      <c r="F172" s="309"/>
      <c r="G172" s="309"/>
      <c r="H172" s="309"/>
      <c r="I172" s="309"/>
      <c r="J172" s="314"/>
      <c r="K172" s="313"/>
      <c r="L172" s="309"/>
      <c r="M172" s="309"/>
      <c r="N172" s="309"/>
      <c r="O172" s="309"/>
      <c r="P172" s="309"/>
      <c r="Q172" s="309"/>
      <c r="R172" s="309"/>
      <c r="S172" s="309"/>
      <c r="T172" s="309"/>
      <c r="U172" s="309"/>
      <c r="V172" s="309"/>
      <c r="W172" s="309"/>
      <c r="X172" s="309"/>
      <c r="Y172" s="309"/>
      <c r="Z172" s="309"/>
      <c r="AA172" s="309"/>
      <c r="AB172" s="309"/>
      <c r="AC172" s="309"/>
      <c r="AD172" s="309"/>
      <c r="AE172" s="309"/>
      <c r="AF172" s="309"/>
      <c r="AG172" s="309"/>
      <c r="AH172" s="309"/>
      <c r="AI172" s="309"/>
      <c r="AJ172" s="309"/>
      <c r="AK172" s="309"/>
      <c r="AL172" s="309"/>
      <c r="AM172" s="314"/>
    </row>
    <row r="173" spans="2:42" ht="18.75" customHeight="1">
      <c r="B173" s="313"/>
      <c r="C173" s="309"/>
      <c r="D173" s="309"/>
      <c r="E173" s="309"/>
      <c r="F173" s="309"/>
      <c r="G173" s="309"/>
      <c r="H173" s="309"/>
      <c r="I173" s="309"/>
      <c r="J173" s="314"/>
      <c r="K173" s="313"/>
      <c r="L173" s="834">
        <f>T169</f>
        <v>14.5</v>
      </c>
      <c r="M173" s="834"/>
      <c r="N173" s="316" t="s">
        <v>304</v>
      </c>
      <c r="O173" s="340"/>
      <c r="P173" s="13" t="s">
        <v>305</v>
      </c>
      <c r="Q173" s="834">
        <f>Q169</f>
        <v>46</v>
      </c>
      <c r="R173" s="834"/>
      <c r="S173" s="316" t="s">
        <v>229</v>
      </c>
      <c r="T173" s="316" t="s">
        <v>126</v>
      </c>
      <c r="U173" s="903">
        <f>IF(Q173&gt;0,L173/Q173,0)</f>
        <v>0.31521739130434784</v>
      </c>
      <c r="V173" s="903"/>
      <c r="W173" s="316" t="s">
        <v>135</v>
      </c>
      <c r="X173" s="316"/>
      <c r="Y173" s="309"/>
      <c r="Z173" s="309"/>
      <c r="AA173" s="309"/>
      <c r="AB173" s="309"/>
      <c r="AC173" s="309"/>
      <c r="AD173" s="309"/>
      <c r="AE173" s="309"/>
      <c r="AF173" s="309"/>
      <c r="AG173" s="309"/>
      <c r="AH173" s="309"/>
      <c r="AI173" s="309"/>
      <c r="AJ173" s="309"/>
      <c r="AK173" s="309"/>
      <c r="AL173" s="309"/>
      <c r="AM173" s="314"/>
    </row>
    <row r="174" spans="2:42" ht="18.75" customHeight="1">
      <c r="B174" s="313"/>
      <c r="C174" s="309"/>
      <c r="D174" s="309"/>
      <c r="E174" s="309"/>
      <c r="F174" s="309"/>
      <c r="G174" s="309"/>
      <c r="H174" s="309"/>
      <c r="I174" s="309"/>
      <c r="J174" s="314"/>
      <c r="K174" s="313"/>
      <c r="L174" s="309"/>
      <c r="M174" s="309"/>
      <c r="N174" s="309"/>
      <c r="O174" s="309"/>
      <c r="P174" s="309"/>
      <c r="Q174" s="309"/>
      <c r="R174" s="309"/>
      <c r="S174" s="309"/>
      <c r="T174" s="309"/>
      <c r="U174" s="309"/>
      <c r="V174" s="309"/>
      <c r="W174" s="309"/>
      <c r="X174" s="309"/>
      <c r="Y174" s="309"/>
      <c r="Z174" s="309"/>
      <c r="AA174" s="309"/>
      <c r="AB174" s="309"/>
      <c r="AC174" s="309"/>
      <c r="AD174" s="309"/>
      <c r="AE174" s="309"/>
      <c r="AF174" s="309"/>
      <c r="AG174" s="309"/>
      <c r="AH174" s="309"/>
      <c r="AI174" s="309"/>
      <c r="AJ174" s="309"/>
      <c r="AK174" s="309"/>
      <c r="AL174" s="309"/>
      <c r="AM174" s="314"/>
    </row>
    <row r="175" spans="2:42" ht="18.75" customHeight="1">
      <c r="B175" s="313"/>
      <c r="C175" s="309"/>
      <c r="D175" s="309"/>
      <c r="E175" s="309"/>
      <c r="F175" s="309"/>
      <c r="G175" s="309"/>
      <c r="H175" s="309"/>
      <c r="I175" s="309"/>
      <c r="J175" s="314"/>
      <c r="K175" s="313"/>
      <c r="L175" s="309"/>
      <c r="M175" s="309" t="s">
        <v>190</v>
      </c>
      <c r="N175" s="309"/>
      <c r="O175" s="309"/>
      <c r="P175" s="309"/>
      <c r="Q175" s="309"/>
      <c r="R175" s="309"/>
      <c r="S175" s="309"/>
      <c r="T175" s="309"/>
      <c r="U175" s="309"/>
      <c r="V175" s="309"/>
      <c r="W175" s="309"/>
      <c r="X175" s="309"/>
      <c r="Y175" s="309"/>
      <c r="Z175" s="309"/>
      <c r="AA175" s="309"/>
      <c r="AB175" s="309"/>
      <c r="AC175" s="309"/>
      <c r="AD175" s="309"/>
      <c r="AE175" s="309"/>
      <c r="AF175" s="309"/>
      <c r="AG175" s="309"/>
      <c r="AH175" s="309"/>
      <c r="AI175" s="309"/>
      <c r="AJ175" s="309"/>
      <c r="AK175" s="309"/>
      <c r="AL175" s="309"/>
      <c r="AM175" s="314"/>
    </row>
    <row r="176" spans="2:42" ht="18.75" customHeight="1" thickBot="1">
      <c r="B176" s="313"/>
      <c r="C176" s="309"/>
      <c r="D176" s="309"/>
      <c r="E176" s="309"/>
      <c r="F176" s="309"/>
      <c r="G176" s="309"/>
      <c r="H176" s="309"/>
      <c r="I176" s="309"/>
      <c r="J176" s="314"/>
      <c r="K176" s="313"/>
      <c r="L176" s="309"/>
      <c r="M176" s="852"/>
      <c r="N176" s="852"/>
      <c r="O176" s="309"/>
      <c r="P176" s="309"/>
      <c r="Q176" s="329"/>
      <c r="R176" s="309"/>
      <c r="S176" s="309"/>
      <c r="T176" s="309"/>
      <c r="U176" s="309"/>
      <c r="V176" s="852"/>
      <c r="W176" s="852"/>
      <c r="X176" s="309"/>
      <c r="Y176" s="309"/>
      <c r="Z176" s="309"/>
      <c r="AA176" s="309"/>
      <c r="AB176" s="333" t="s">
        <v>136</v>
      </c>
      <c r="AC176" s="333"/>
      <c r="AD176" s="333"/>
      <c r="AE176" s="835">
        <f>IF(U173&gt;=0.5,ROUND(U173,0),1)</f>
        <v>1</v>
      </c>
      <c r="AF176" s="835"/>
      <c r="AG176" s="333" t="s">
        <v>137</v>
      </c>
      <c r="AH176" s="333"/>
      <c r="AI176" s="333"/>
      <c r="AJ176" s="333"/>
      <c r="AK176" s="333"/>
      <c r="AL176" s="309"/>
      <c r="AM176" s="314"/>
    </row>
    <row r="177" spans="2:42" ht="18.75" customHeight="1" thickTop="1">
      <c r="B177" s="313"/>
      <c r="C177" s="309"/>
      <c r="D177" s="309"/>
      <c r="E177" s="309"/>
      <c r="F177" s="309"/>
      <c r="G177" s="309"/>
      <c r="H177" s="309"/>
      <c r="I177" s="309"/>
      <c r="J177" s="314"/>
      <c r="K177" s="313"/>
      <c r="L177" s="1"/>
      <c r="M177" s="1"/>
      <c r="N177" s="1"/>
      <c r="O177" s="1"/>
      <c r="P177" s="1"/>
      <c r="Q177" s="236"/>
      <c r="R177" s="236"/>
      <c r="S177" s="1"/>
      <c r="T177" s="236"/>
      <c r="U177" s="236"/>
      <c r="V177" s="1"/>
      <c r="W177" s="1"/>
      <c r="X177" s="309"/>
      <c r="Y177" s="309"/>
      <c r="Z177" s="309"/>
      <c r="AA177" s="309"/>
      <c r="AB177" s="309"/>
      <c r="AC177" s="309"/>
      <c r="AD177" s="309"/>
      <c r="AE177" s="309"/>
      <c r="AF177" s="309"/>
      <c r="AG177" s="309"/>
      <c r="AH177" s="309"/>
      <c r="AI177" s="309"/>
      <c r="AJ177" s="309"/>
      <c r="AK177" s="309"/>
      <c r="AL177" s="309"/>
      <c r="AM177" s="314"/>
    </row>
    <row r="178" spans="2:42" ht="18.75" customHeight="1">
      <c r="B178" s="313"/>
      <c r="C178" s="309"/>
      <c r="D178" s="309"/>
      <c r="E178" s="309"/>
      <c r="F178" s="309"/>
      <c r="G178" s="309"/>
      <c r="H178" s="309"/>
      <c r="I178" s="309"/>
      <c r="J178" s="314"/>
      <c r="K178" s="313"/>
      <c r="L178" s="309" t="s">
        <v>576</v>
      </c>
      <c r="M178" s="309"/>
      <c r="N178" s="309"/>
      <c r="O178" s="309"/>
      <c r="P178" s="309"/>
      <c r="Q178" s="309"/>
      <c r="R178" s="309"/>
      <c r="S178" s="309"/>
      <c r="T178" s="309"/>
      <c r="U178" s="309"/>
      <c r="V178" s="309"/>
      <c r="W178" s="309"/>
      <c r="X178" s="309"/>
      <c r="Y178" s="309"/>
      <c r="Z178" s="309"/>
      <c r="AA178" s="309"/>
      <c r="AB178" s="309"/>
      <c r="AC178" s="309"/>
      <c r="AD178" s="309"/>
      <c r="AE178" s="309"/>
      <c r="AF178" s="309"/>
      <c r="AG178" s="309"/>
      <c r="AH178" s="309"/>
      <c r="AI178" s="309"/>
      <c r="AJ178" s="309"/>
      <c r="AK178" s="309"/>
      <c r="AL178" s="309"/>
      <c r="AM178" s="314"/>
      <c r="AN178" s="309"/>
      <c r="AO178" s="309"/>
      <c r="AP178" s="309"/>
    </row>
    <row r="179" spans="2:42" ht="18.75" customHeight="1">
      <c r="B179" s="313"/>
      <c r="C179" s="309"/>
      <c r="D179" s="309"/>
      <c r="E179" s="309"/>
      <c r="F179" s="309"/>
      <c r="G179" s="309"/>
      <c r="H179" s="309"/>
      <c r="I179" s="309"/>
      <c r="J179" s="314"/>
      <c r="K179" s="313"/>
      <c r="L179" s="309"/>
      <c r="M179" s="309"/>
      <c r="N179" s="309"/>
      <c r="O179" s="309"/>
      <c r="P179" s="309"/>
      <c r="Q179" s="309"/>
      <c r="R179" s="309"/>
      <c r="S179" s="309"/>
      <c r="T179" s="309"/>
      <c r="U179" s="309"/>
      <c r="V179" s="309"/>
      <c r="W179" s="309"/>
      <c r="X179" s="309"/>
      <c r="Y179" s="309"/>
      <c r="Z179" s="309"/>
      <c r="AA179" s="309"/>
      <c r="AB179" s="309"/>
      <c r="AC179" s="309"/>
      <c r="AD179" s="309"/>
      <c r="AE179" s="309"/>
      <c r="AF179" s="309"/>
      <c r="AG179" s="309"/>
      <c r="AH179" s="309"/>
      <c r="AI179" s="309"/>
      <c r="AJ179" s="309"/>
      <c r="AK179" s="309"/>
      <c r="AL179" s="309"/>
      <c r="AM179" s="314"/>
      <c r="AN179" s="309"/>
      <c r="AO179" s="309"/>
      <c r="AP179" s="309"/>
    </row>
    <row r="180" spans="2:42" ht="18.75" customHeight="1">
      <c r="B180" s="313"/>
      <c r="C180" s="309"/>
      <c r="D180" s="309"/>
      <c r="E180" s="309"/>
      <c r="F180" s="309"/>
      <c r="G180" s="309"/>
      <c r="H180" s="309"/>
      <c r="I180" s="309"/>
      <c r="J180" s="314"/>
      <c r="K180" s="313"/>
      <c r="L180" s="309" t="s">
        <v>589</v>
      </c>
      <c r="M180" s="309"/>
      <c r="N180" s="309"/>
      <c r="O180" s="309"/>
      <c r="P180" s="309"/>
      <c r="Q180" s="309"/>
      <c r="R180" s="309"/>
      <c r="S180" s="309"/>
      <c r="T180" s="309"/>
      <c r="U180" s="309"/>
      <c r="V180" s="852">
        <f>O131</f>
        <v>20</v>
      </c>
      <c r="W180" s="852"/>
      <c r="X180" s="309" t="s">
        <v>82</v>
      </c>
      <c r="Y180" s="329" t="s">
        <v>141</v>
      </c>
      <c r="Z180" s="309" t="s">
        <v>140</v>
      </c>
      <c r="AA180" s="309"/>
      <c r="AB180" s="309"/>
      <c r="AC180" s="1"/>
      <c r="AD180" s="1"/>
      <c r="AE180" s="852">
        <f>V155</f>
        <v>2</v>
      </c>
      <c r="AF180" s="852"/>
      <c r="AG180" s="309" t="s">
        <v>82</v>
      </c>
      <c r="AH180" s="309"/>
      <c r="AI180" s="309" t="s">
        <v>79</v>
      </c>
      <c r="AJ180" s="852">
        <f>V180-AE180</f>
        <v>18</v>
      </c>
      <c r="AK180" s="852"/>
      <c r="AL180" s="309" t="s">
        <v>108</v>
      </c>
      <c r="AM180" s="314"/>
      <c r="AN180" s="309"/>
      <c r="AO180" s="309"/>
      <c r="AP180" s="309"/>
    </row>
    <row r="181" spans="2:42" ht="18.75" customHeight="1">
      <c r="B181" s="313"/>
      <c r="C181" s="309"/>
      <c r="D181" s="309"/>
      <c r="E181" s="309"/>
      <c r="F181" s="309"/>
      <c r="G181" s="309"/>
      <c r="H181" s="309"/>
      <c r="I181" s="309"/>
      <c r="J181" s="314"/>
      <c r="K181" s="313"/>
      <c r="L181" s="309"/>
      <c r="M181" s="309"/>
      <c r="N181" s="309"/>
      <c r="O181" s="309"/>
      <c r="P181" s="309"/>
      <c r="Q181" s="309"/>
      <c r="R181" s="309"/>
      <c r="S181" s="309"/>
      <c r="T181" s="309"/>
      <c r="U181" s="309"/>
      <c r="V181" s="852">
        <f>AJ180</f>
        <v>18</v>
      </c>
      <c r="W181" s="852"/>
      <c r="X181" s="309" t="s">
        <v>82</v>
      </c>
      <c r="Y181" s="309" t="s">
        <v>138</v>
      </c>
      <c r="Z181" s="1" t="s">
        <v>139</v>
      </c>
      <c r="AA181" s="1"/>
      <c r="AB181" s="309"/>
      <c r="AC181" s="309"/>
      <c r="AD181" s="309"/>
      <c r="AE181" s="852">
        <f>AE176</f>
        <v>1</v>
      </c>
      <c r="AF181" s="852"/>
      <c r="AG181" s="891" t="s">
        <v>135</v>
      </c>
      <c r="AH181" s="891"/>
      <c r="AI181" s="309" t="s">
        <v>112</v>
      </c>
      <c r="AJ181" s="852">
        <f>V181*1</f>
        <v>18</v>
      </c>
      <c r="AK181" s="852"/>
      <c r="AL181" s="309" t="s">
        <v>113</v>
      </c>
      <c r="AM181" s="314"/>
      <c r="AN181" s="309"/>
      <c r="AO181" s="309"/>
      <c r="AP181" s="309"/>
    </row>
    <row r="182" spans="2:42" ht="18.75" customHeight="1">
      <c r="B182" s="313"/>
      <c r="C182" s="309"/>
      <c r="D182" s="309"/>
      <c r="E182" s="309"/>
      <c r="F182" s="309"/>
      <c r="G182" s="309"/>
      <c r="H182" s="309"/>
      <c r="I182" s="309"/>
      <c r="J182" s="314"/>
      <c r="K182" s="313"/>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14"/>
      <c r="AN182" s="309"/>
      <c r="AO182" s="309"/>
      <c r="AP182" s="309"/>
    </row>
    <row r="183" spans="2:42" ht="18.75" customHeight="1">
      <c r="B183" s="313"/>
      <c r="C183" s="309"/>
      <c r="D183" s="309"/>
      <c r="E183" s="309"/>
      <c r="F183" s="309"/>
      <c r="G183" s="309"/>
      <c r="H183" s="309"/>
      <c r="I183" s="309"/>
      <c r="J183" s="314"/>
      <c r="K183" s="313"/>
      <c r="L183" s="309" t="s">
        <v>91</v>
      </c>
      <c r="M183" s="309" t="s">
        <v>371</v>
      </c>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14"/>
      <c r="AN183" s="309"/>
      <c r="AO183" s="309"/>
      <c r="AP183" s="309"/>
    </row>
    <row r="184" spans="2:42" ht="18.75" customHeight="1">
      <c r="B184" s="313"/>
      <c r="C184" s="309"/>
      <c r="D184" s="309"/>
      <c r="E184" s="309"/>
      <c r="F184" s="309"/>
      <c r="G184" s="309"/>
      <c r="H184" s="309"/>
      <c r="I184" s="309"/>
      <c r="J184" s="314"/>
      <c r="K184" s="313"/>
      <c r="L184" s="309"/>
      <c r="M184" s="309" t="s">
        <v>109</v>
      </c>
      <c r="N184" s="309"/>
      <c r="O184" s="309"/>
      <c r="P184" s="309"/>
      <c r="Q184" s="309"/>
      <c r="R184" s="852">
        <f>AE180</f>
        <v>2</v>
      </c>
      <c r="S184" s="852"/>
      <c r="T184" s="309" t="s">
        <v>110</v>
      </c>
      <c r="U184" s="309"/>
      <c r="V184" s="309"/>
      <c r="W184" s="309" t="s">
        <v>111</v>
      </c>
      <c r="X184" s="309"/>
      <c r="Y184" s="309"/>
      <c r="Z184" s="309" t="s">
        <v>112</v>
      </c>
      <c r="AA184" s="309"/>
      <c r="AB184" s="852">
        <f>R184*4</f>
        <v>8</v>
      </c>
      <c r="AC184" s="852"/>
      <c r="AD184" s="309" t="s">
        <v>113</v>
      </c>
      <c r="AE184" s="309"/>
      <c r="AF184" s="309"/>
      <c r="AG184" s="309"/>
      <c r="AH184" s="309"/>
      <c r="AI184" s="309"/>
      <c r="AJ184" s="309"/>
      <c r="AK184" s="309"/>
      <c r="AL184" s="309"/>
      <c r="AM184" s="314"/>
      <c r="AN184" s="309"/>
      <c r="AO184" s="309"/>
      <c r="AP184" s="309"/>
    </row>
    <row r="185" spans="2:42" ht="18.75" customHeight="1">
      <c r="B185" s="313"/>
      <c r="C185" s="309"/>
      <c r="D185" s="309"/>
      <c r="E185" s="309"/>
      <c r="F185" s="309"/>
      <c r="G185" s="309"/>
      <c r="H185" s="309"/>
      <c r="I185" s="309"/>
      <c r="J185" s="314"/>
      <c r="K185" s="313"/>
      <c r="L185" s="309"/>
      <c r="M185" s="309"/>
      <c r="N185" s="309"/>
      <c r="O185" s="309"/>
      <c r="P185" s="309"/>
      <c r="Q185" s="309"/>
      <c r="R185" s="309"/>
      <c r="S185" s="309"/>
      <c r="T185" s="309"/>
      <c r="U185" s="309"/>
      <c r="V185" s="309"/>
      <c r="W185" s="309"/>
      <c r="X185" s="309"/>
      <c r="Y185" s="309"/>
      <c r="Z185" s="309"/>
      <c r="AA185" s="309"/>
      <c r="AB185" s="309"/>
      <c r="AC185" s="309"/>
      <c r="AD185" s="309"/>
      <c r="AE185" s="309"/>
      <c r="AF185" s="309"/>
      <c r="AG185" s="309"/>
      <c r="AH185" s="309"/>
      <c r="AI185" s="309"/>
      <c r="AJ185" s="309"/>
      <c r="AK185" s="309"/>
      <c r="AL185" s="309"/>
      <c r="AM185" s="314"/>
      <c r="AN185" s="309"/>
      <c r="AO185" s="309"/>
      <c r="AP185" s="309"/>
    </row>
    <row r="186" spans="2:42" ht="18.75" customHeight="1">
      <c r="B186" s="313"/>
      <c r="C186" s="309"/>
      <c r="D186" s="309"/>
      <c r="E186" s="309"/>
      <c r="F186" s="309"/>
      <c r="G186" s="309"/>
      <c r="H186" s="309"/>
      <c r="I186" s="309"/>
      <c r="J186" s="314"/>
      <c r="K186" s="313"/>
      <c r="L186" s="309"/>
      <c r="M186" s="309" t="s">
        <v>50</v>
      </c>
      <c r="N186" s="309"/>
      <c r="O186" s="309"/>
      <c r="P186" s="309"/>
      <c r="Q186" s="309"/>
      <c r="R186" s="309"/>
      <c r="S186" s="309"/>
      <c r="T186" s="309"/>
      <c r="U186" s="309"/>
      <c r="V186" s="309"/>
      <c r="W186" s="309"/>
      <c r="X186" s="852">
        <f>AJ181</f>
        <v>18</v>
      </c>
      <c r="Y186" s="852"/>
      <c r="Z186" s="309" t="s">
        <v>114</v>
      </c>
      <c r="AA186" s="309"/>
      <c r="AB186" s="309"/>
      <c r="AC186" s="309"/>
      <c r="AD186" s="852">
        <f>AB184</f>
        <v>8</v>
      </c>
      <c r="AE186" s="852"/>
      <c r="AF186" s="309" t="s">
        <v>115</v>
      </c>
      <c r="AG186" s="309"/>
      <c r="AH186" s="309"/>
      <c r="AI186" s="852">
        <f>X186+AD186</f>
        <v>26</v>
      </c>
      <c r="AJ186" s="852"/>
      <c r="AK186" s="309" t="s">
        <v>113</v>
      </c>
      <c r="AL186" s="309"/>
      <c r="AM186" s="314"/>
      <c r="AN186" s="309"/>
      <c r="AO186" s="309"/>
    </row>
    <row r="187" spans="2:42" ht="18.75" customHeight="1">
      <c r="B187" s="313"/>
      <c r="C187" s="309"/>
      <c r="D187" s="309"/>
      <c r="E187" s="309"/>
      <c r="F187" s="309"/>
      <c r="G187" s="309"/>
      <c r="H187" s="309"/>
      <c r="I187" s="309"/>
      <c r="J187" s="314"/>
      <c r="K187" s="313"/>
      <c r="L187" s="309"/>
      <c r="M187" s="309"/>
      <c r="N187" s="309"/>
      <c r="O187" s="309"/>
      <c r="P187" s="309"/>
      <c r="Q187" s="309"/>
      <c r="R187" s="309"/>
      <c r="S187" s="309"/>
      <c r="T187" s="309"/>
      <c r="U187" s="309"/>
      <c r="V187" s="309"/>
      <c r="W187" s="309"/>
      <c r="X187" s="309"/>
      <c r="Y187" s="309"/>
      <c r="Z187" s="309"/>
      <c r="AA187" s="309"/>
      <c r="AB187" s="309"/>
      <c r="AC187" s="309"/>
      <c r="AD187" s="309"/>
      <c r="AE187" s="309"/>
      <c r="AF187" s="309"/>
      <c r="AG187" s="309"/>
      <c r="AH187" s="309"/>
      <c r="AI187" s="309"/>
      <c r="AJ187" s="309"/>
      <c r="AK187" s="309"/>
      <c r="AL187" s="309"/>
      <c r="AM187" s="314"/>
      <c r="AN187" s="309"/>
      <c r="AO187" s="309"/>
      <c r="AP187" s="309"/>
    </row>
    <row r="188" spans="2:42" ht="18.75" customHeight="1" thickBot="1">
      <c r="B188" s="313"/>
      <c r="C188" s="309"/>
      <c r="D188" s="309"/>
      <c r="E188" s="309"/>
      <c r="F188" s="309"/>
      <c r="G188" s="309"/>
      <c r="H188" s="309"/>
      <c r="I188" s="309"/>
      <c r="J188" s="314"/>
      <c r="K188" s="313"/>
      <c r="L188" s="309"/>
      <c r="M188" s="309"/>
      <c r="N188" s="309"/>
      <c r="O188" s="309"/>
      <c r="P188" s="309"/>
      <c r="Q188" s="309"/>
      <c r="R188" s="309"/>
      <c r="S188" s="309"/>
      <c r="T188" s="309"/>
      <c r="U188" s="339" t="s">
        <v>92</v>
      </c>
      <c r="V188" s="339"/>
      <c r="W188" s="339"/>
      <c r="X188" s="339"/>
      <c r="Y188" s="339"/>
      <c r="Z188" s="339"/>
      <c r="AA188" s="339"/>
      <c r="AB188" s="339"/>
      <c r="AC188" s="339"/>
      <c r="AD188" s="339"/>
      <c r="AE188" s="339"/>
      <c r="AF188" s="835">
        <f>AI186</f>
        <v>26</v>
      </c>
      <c r="AG188" s="835"/>
      <c r="AH188" s="339" t="s">
        <v>49</v>
      </c>
      <c r="AI188" s="339"/>
      <c r="AJ188" s="339"/>
      <c r="AK188" s="339"/>
      <c r="AL188" s="309"/>
      <c r="AM188" s="314"/>
      <c r="AN188" s="309"/>
      <c r="AO188" s="309"/>
      <c r="AP188" s="309"/>
    </row>
    <row r="189" spans="2:42" ht="18.75" customHeight="1" thickTop="1">
      <c r="B189" s="315"/>
      <c r="C189" s="316"/>
      <c r="D189" s="316"/>
      <c r="E189" s="316"/>
      <c r="F189" s="316"/>
      <c r="G189" s="316"/>
      <c r="H189" s="316"/>
      <c r="I189" s="316"/>
      <c r="J189" s="317"/>
      <c r="K189" s="315"/>
      <c r="L189" s="316"/>
      <c r="M189" s="316"/>
      <c r="N189" s="316"/>
      <c r="O189" s="316"/>
      <c r="P189" s="316"/>
      <c r="Q189" s="316"/>
      <c r="R189" s="316"/>
      <c r="S189" s="316"/>
      <c r="T189" s="316"/>
      <c r="U189" s="316"/>
      <c r="V189" s="316"/>
      <c r="W189" s="316"/>
      <c r="X189" s="316"/>
      <c r="Y189" s="316"/>
      <c r="Z189" s="316"/>
      <c r="AA189" s="316"/>
      <c r="AB189" s="316"/>
      <c r="AC189" s="316"/>
      <c r="AD189" s="316"/>
      <c r="AE189" s="316"/>
      <c r="AF189" s="316"/>
      <c r="AG189" s="316"/>
      <c r="AH189" s="316"/>
      <c r="AI189" s="316"/>
      <c r="AJ189" s="316"/>
      <c r="AK189" s="316"/>
      <c r="AL189" s="316"/>
      <c r="AM189" s="317"/>
      <c r="AN189" s="309"/>
      <c r="AO189" s="309"/>
      <c r="AP189" s="309"/>
    </row>
    <row r="190" spans="2:42" ht="18.75" customHeight="1">
      <c r="B190" s="868" t="s">
        <v>284</v>
      </c>
      <c r="C190" s="869"/>
      <c r="D190" s="869"/>
      <c r="E190" s="869"/>
      <c r="F190" s="869"/>
      <c r="G190" s="869"/>
      <c r="H190" s="869"/>
      <c r="I190" s="869"/>
      <c r="J190" s="870"/>
      <c r="K190" s="310" t="s">
        <v>102</v>
      </c>
      <c r="L190" s="311"/>
      <c r="M190" s="311"/>
      <c r="N190" s="311"/>
      <c r="O190" s="311"/>
      <c r="P190" s="311"/>
      <c r="Q190" s="311"/>
      <c r="R190" s="311"/>
      <c r="S190" s="311"/>
      <c r="T190" s="311"/>
      <c r="U190" s="311"/>
      <c r="V190" s="311"/>
      <c r="W190" s="311"/>
      <c r="X190" s="311"/>
      <c r="Y190" s="311"/>
      <c r="Z190" s="311"/>
      <c r="AA190" s="311"/>
      <c r="AB190" s="311"/>
      <c r="AC190" s="311"/>
      <c r="AD190" s="311"/>
      <c r="AE190" s="311"/>
      <c r="AF190" s="311"/>
      <c r="AG190" s="311"/>
      <c r="AH190" s="311"/>
      <c r="AI190" s="311"/>
      <c r="AJ190" s="311"/>
      <c r="AK190" s="311"/>
      <c r="AL190" s="311"/>
      <c r="AM190" s="312"/>
      <c r="AN190" s="309"/>
      <c r="AO190" s="309"/>
      <c r="AP190" s="309"/>
    </row>
    <row r="191" spans="2:42" ht="18.75" customHeight="1">
      <c r="B191" s="871"/>
      <c r="C191" s="872"/>
      <c r="D191" s="872"/>
      <c r="E191" s="872"/>
      <c r="F191" s="872"/>
      <c r="G191" s="872"/>
      <c r="H191" s="872"/>
      <c r="I191" s="872"/>
      <c r="J191" s="873"/>
      <c r="K191" s="313" t="s">
        <v>103</v>
      </c>
      <c r="L191" s="309"/>
      <c r="M191" s="309"/>
      <c r="N191" s="309"/>
      <c r="O191" s="309"/>
      <c r="P191" s="309"/>
      <c r="Q191" s="309"/>
      <c r="R191" s="309"/>
      <c r="S191" s="309"/>
      <c r="T191" s="309"/>
      <c r="U191" s="309"/>
      <c r="V191" s="309"/>
      <c r="W191" s="309"/>
      <c r="X191" s="309"/>
      <c r="Y191" s="309"/>
      <c r="Z191" s="309"/>
      <c r="AA191" s="309"/>
      <c r="AB191" s="309"/>
      <c r="AC191" s="309"/>
      <c r="AD191" s="309"/>
      <c r="AE191" s="309"/>
      <c r="AF191" s="309"/>
      <c r="AG191" s="309"/>
      <c r="AH191" s="309"/>
      <c r="AI191" s="309"/>
      <c r="AJ191" s="309"/>
      <c r="AK191" s="309"/>
      <c r="AL191" s="309"/>
      <c r="AM191" s="314"/>
      <c r="AN191" s="309"/>
      <c r="AO191" s="309"/>
      <c r="AP191" s="309"/>
    </row>
    <row r="192" spans="2:42" ht="18.75" customHeight="1">
      <c r="B192" s="313"/>
      <c r="C192" s="309"/>
      <c r="D192" s="309"/>
      <c r="E192" s="309"/>
      <c r="F192" s="309"/>
      <c r="G192" s="309"/>
      <c r="H192" s="309"/>
      <c r="I192" s="309"/>
      <c r="J192" s="314"/>
      <c r="K192" s="313" t="s">
        <v>303</v>
      </c>
      <c r="L192" s="309"/>
      <c r="M192" s="309"/>
      <c r="N192" s="309"/>
      <c r="O192" s="309"/>
      <c r="P192" s="309"/>
      <c r="Q192" s="309"/>
      <c r="R192" s="309"/>
      <c r="S192" s="309"/>
      <c r="T192" s="309"/>
      <c r="U192" s="309"/>
      <c r="V192" s="309"/>
      <c r="W192" s="309"/>
      <c r="X192" s="309"/>
      <c r="Y192" s="309"/>
      <c r="Z192" s="309"/>
      <c r="AA192" s="309"/>
      <c r="AB192" s="309"/>
      <c r="AC192" s="309"/>
      <c r="AD192" s="309"/>
      <c r="AE192" s="309"/>
      <c r="AF192" s="309"/>
      <c r="AG192" s="309"/>
      <c r="AH192" s="309"/>
      <c r="AI192" s="309"/>
      <c r="AJ192" s="309"/>
      <c r="AK192" s="309"/>
      <c r="AL192" s="309"/>
      <c r="AM192" s="314"/>
      <c r="AN192" s="309"/>
      <c r="AO192" s="309"/>
      <c r="AP192" s="309"/>
    </row>
    <row r="193" spans="2:42" ht="18.75" customHeight="1">
      <c r="B193" s="313"/>
      <c r="C193" s="309"/>
      <c r="D193" s="309"/>
      <c r="E193" s="309"/>
      <c r="F193" s="309"/>
      <c r="G193" s="309"/>
      <c r="H193" s="309"/>
      <c r="I193" s="309"/>
      <c r="J193" s="314"/>
      <c r="K193" s="313" t="s">
        <v>643</v>
      </c>
      <c r="L193" s="309"/>
      <c r="M193" s="309"/>
      <c r="N193" s="309"/>
      <c r="O193" s="309"/>
      <c r="P193" s="309"/>
      <c r="Q193" s="309"/>
      <c r="R193" s="309"/>
      <c r="S193" s="309"/>
      <c r="T193" s="309"/>
      <c r="U193" s="309"/>
      <c r="V193" s="309"/>
      <c r="W193" s="309"/>
      <c r="X193" s="309"/>
      <c r="Y193" s="309"/>
      <c r="Z193" s="309"/>
      <c r="AA193" s="309"/>
      <c r="AB193" s="309"/>
      <c r="AC193" s="309"/>
      <c r="AD193" s="309"/>
      <c r="AE193" s="309"/>
      <c r="AF193" s="309"/>
      <c r="AG193" s="309"/>
      <c r="AH193" s="309"/>
      <c r="AI193" s="309"/>
      <c r="AJ193" s="309"/>
      <c r="AK193" s="309"/>
      <c r="AL193" s="309"/>
      <c r="AM193" s="314"/>
      <c r="AN193" s="309"/>
      <c r="AO193" s="309"/>
      <c r="AP193" s="309"/>
    </row>
    <row r="194" spans="2:42" ht="18.75" customHeight="1">
      <c r="B194" s="313"/>
      <c r="C194" s="309"/>
      <c r="D194" s="309"/>
      <c r="E194" s="309"/>
      <c r="F194" s="309"/>
      <c r="G194" s="309"/>
      <c r="H194" s="309"/>
      <c r="I194" s="309"/>
      <c r="J194" s="314"/>
      <c r="K194" s="313"/>
      <c r="L194" s="849" t="s">
        <v>64</v>
      </c>
      <c r="M194" s="850"/>
      <c r="N194" s="850"/>
      <c r="O194" s="850"/>
      <c r="P194" s="851"/>
      <c r="Q194" s="7" t="s">
        <v>133</v>
      </c>
      <c r="R194" s="8"/>
      <c r="S194" s="8"/>
      <c r="T194" s="849" t="s">
        <v>300</v>
      </c>
      <c r="U194" s="850"/>
      <c r="V194" s="850"/>
      <c r="W194" s="850"/>
      <c r="X194" s="850"/>
      <c r="Y194" s="850"/>
      <c r="Z194" s="850"/>
      <c r="AA194" s="850"/>
      <c r="AB194" s="850"/>
      <c r="AC194" s="850"/>
      <c r="AD194" s="850"/>
      <c r="AE194" s="850"/>
      <c r="AF194" s="850"/>
      <c r="AG194" s="850"/>
      <c r="AH194" s="850"/>
      <c r="AI194" s="850"/>
      <c r="AJ194" s="850"/>
      <c r="AK194" s="850"/>
      <c r="AL194" s="851"/>
      <c r="AM194" s="314"/>
      <c r="AN194" s="309"/>
      <c r="AO194" s="309"/>
      <c r="AP194" s="309"/>
    </row>
    <row r="195" spans="2:42" ht="18.75" customHeight="1">
      <c r="B195" s="313"/>
      <c r="C195" s="309"/>
      <c r="D195" s="309"/>
      <c r="E195" s="309"/>
      <c r="F195" s="309"/>
      <c r="G195" s="309"/>
      <c r="H195" s="309"/>
      <c r="I195" s="309"/>
      <c r="J195" s="314"/>
      <c r="K195" s="313"/>
      <c r="L195" s="884"/>
      <c r="M195" s="834"/>
      <c r="N195" s="834"/>
      <c r="O195" s="834"/>
      <c r="P195" s="885"/>
      <c r="Q195" s="12" t="s">
        <v>185</v>
      </c>
      <c r="R195" s="13"/>
      <c r="S195" s="13"/>
      <c r="T195" s="884"/>
      <c r="U195" s="834"/>
      <c r="V195" s="834"/>
      <c r="W195" s="834"/>
      <c r="X195" s="834"/>
      <c r="Y195" s="834"/>
      <c r="Z195" s="834"/>
      <c r="AA195" s="834"/>
      <c r="AB195" s="834"/>
      <c r="AC195" s="834"/>
      <c r="AD195" s="834"/>
      <c r="AE195" s="834"/>
      <c r="AF195" s="834"/>
      <c r="AG195" s="834"/>
      <c r="AH195" s="834"/>
      <c r="AI195" s="834"/>
      <c r="AJ195" s="834"/>
      <c r="AK195" s="834"/>
      <c r="AL195" s="885"/>
      <c r="AM195" s="314"/>
      <c r="AN195" s="309"/>
      <c r="AO195" s="309"/>
      <c r="AP195" s="309"/>
    </row>
    <row r="196" spans="2:42" ht="75.75" customHeight="1">
      <c r="B196" s="313"/>
      <c r="C196" s="309"/>
      <c r="D196" s="309"/>
      <c r="E196" s="309"/>
      <c r="F196" s="309"/>
      <c r="G196" s="309"/>
      <c r="H196" s="309"/>
      <c r="I196" s="309"/>
      <c r="J196" s="314"/>
      <c r="K196" s="313"/>
      <c r="L196" s="545" t="s">
        <v>65</v>
      </c>
      <c r="M196" s="448"/>
      <c r="N196" s="448"/>
      <c r="O196" s="448"/>
      <c r="P196" s="449"/>
      <c r="Q196" s="845">
        <f>各月実績入力表!AE55</f>
        <v>0</v>
      </c>
      <c r="R196" s="846"/>
      <c r="S196" s="448" t="s">
        <v>82</v>
      </c>
      <c r="T196" s="892"/>
      <c r="U196" s="893"/>
      <c r="V196" s="893"/>
      <c r="W196" s="893"/>
      <c r="X196" s="893"/>
      <c r="Y196" s="893"/>
      <c r="Z196" s="893"/>
      <c r="AA196" s="893"/>
      <c r="AB196" s="893"/>
      <c r="AC196" s="893"/>
      <c r="AD196" s="893"/>
      <c r="AE196" s="893"/>
      <c r="AF196" s="893"/>
      <c r="AG196" s="893"/>
      <c r="AH196" s="893"/>
      <c r="AI196" s="893"/>
      <c r="AJ196" s="893"/>
      <c r="AK196" s="893"/>
      <c r="AL196" s="894"/>
      <c r="AM196" s="314"/>
      <c r="AN196" s="309"/>
      <c r="AO196" s="309"/>
      <c r="AP196" s="309"/>
    </row>
    <row r="197" spans="2:42" ht="75.75" customHeight="1">
      <c r="B197" s="313"/>
      <c r="C197" s="309"/>
      <c r="D197" s="309"/>
      <c r="E197" s="309"/>
      <c r="F197" s="309"/>
      <c r="G197" s="309"/>
      <c r="H197" s="309"/>
      <c r="I197" s="309"/>
      <c r="J197" s="314"/>
      <c r="K197" s="313"/>
      <c r="L197" s="545" t="s">
        <v>66</v>
      </c>
      <c r="M197" s="448"/>
      <c r="N197" s="448"/>
      <c r="O197" s="448"/>
      <c r="P197" s="449"/>
      <c r="Q197" s="845">
        <f>各月実績入力表!AE56</f>
        <v>1</v>
      </c>
      <c r="R197" s="846"/>
      <c r="S197" s="448" t="s">
        <v>82</v>
      </c>
      <c r="T197" s="892" t="s">
        <v>288</v>
      </c>
      <c r="U197" s="893"/>
      <c r="V197" s="893"/>
      <c r="W197" s="893"/>
      <c r="X197" s="893"/>
      <c r="Y197" s="893"/>
      <c r="Z197" s="893"/>
      <c r="AA197" s="893"/>
      <c r="AB197" s="893"/>
      <c r="AC197" s="893"/>
      <c r="AD197" s="893"/>
      <c r="AE197" s="893"/>
      <c r="AF197" s="893"/>
      <c r="AG197" s="893"/>
      <c r="AH197" s="893"/>
      <c r="AI197" s="893"/>
      <c r="AJ197" s="893"/>
      <c r="AK197" s="893"/>
      <c r="AL197" s="894"/>
      <c r="AM197" s="314"/>
      <c r="AN197" s="309"/>
      <c r="AO197" s="309"/>
      <c r="AP197" s="309"/>
    </row>
    <row r="198" spans="2:42" ht="75.75" customHeight="1">
      <c r="B198" s="313"/>
      <c r="C198" s="309"/>
      <c r="D198" s="309"/>
      <c r="E198" s="309"/>
      <c r="F198" s="309"/>
      <c r="G198" s="309"/>
      <c r="H198" s="309"/>
      <c r="I198" s="309"/>
      <c r="J198" s="314"/>
      <c r="K198" s="313"/>
      <c r="L198" s="545" t="s">
        <v>509</v>
      </c>
      <c r="M198" s="448"/>
      <c r="N198" s="448"/>
      <c r="O198" s="448"/>
      <c r="P198" s="449"/>
      <c r="Q198" s="845">
        <f>各月実績入力表!AE57</f>
        <v>2</v>
      </c>
      <c r="R198" s="846"/>
      <c r="S198" s="448" t="s">
        <v>82</v>
      </c>
      <c r="T198" s="892" t="s">
        <v>545</v>
      </c>
      <c r="U198" s="893"/>
      <c r="V198" s="893"/>
      <c r="W198" s="893"/>
      <c r="X198" s="893"/>
      <c r="Y198" s="893"/>
      <c r="Z198" s="893"/>
      <c r="AA198" s="893"/>
      <c r="AB198" s="893"/>
      <c r="AC198" s="893"/>
      <c r="AD198" s="893"/>
      <c r="AE198" s="893"/>
      <c r="AF198" s="893"/>
      <c r="AG198" s="893"/>
      <c r="AH198" s="893"/>
      <c r="AI198" s="893"/>
      <c r="AJ198" s="893"/>
      <c r="AK198" s="893"/>
      <c r="AL198" s="894"/>
      <c r="AM198" s="314"/>
      <c r="AN198" s="309"/>
      <c r="AO198" s="309"/>
      <c r="AP198" s="309"/>
    </row>
    <row r="199" spans="2:42" ht="75.75" customHeight="1">
      <c r="B199" s="313"/>
      <c r="C199" s="309"/>
      <c r="D199" s="309"/>
      <c r="E199" s="309"/>
      <c r="F199" s="309"/>
      <c r="G199" s="309"/>
      <c r="H199" s="309"/>
      <c r="I199" s="309"/>
      <c r="J199" s="314"/>
      <c r="K199" s="313"/>
      <c r="L199" s="545" t="s">
        <v>599</v>
      </c>
      <c r="M199" s="448"/>
      <c r="N199" s="448"/>
      <c r="O199" s="448"/>
      <c r="P199" s="449"/>
      <c r="Q199" s="845">
        <f>各月実績入力表!AE58</f>
        <v>1</v>
      </c>
      <c r="R199" s="846"/>
      <c r="S199" s="448" t="s">
        <v>82</v>
      </c>
      <c r="T199" s="892" t="s">
        <v>610</v>
      </c>
      <c r="U199" s="893"/>
      <c r="V199" s="893"/>
      <c r="W199" s="893"/>
      <c r="X199" s="893"/>
      <c r="Y199" s="893"/>
      <c r="Z199" s="893"/>
      <c r="AA199" s="893"/>
      <c r="AB199" s="893"/>
      <c r="AC199" s="893"/>
      <c r="AD199" s="893"/>
      <c r="AE199" s="893"/>
      <c r="AF199" s="893"/>
      <c r="AG199" s="893"/>
      <c r="AH199" s="893"/>
      <c r="AI199" s="893"/>
      <c r="AJ199" s="893"/>
      <c r="AK199" s="893"/>
      <c r="AL199" s="894"/>
      <c r="AM199" s="314"/>
      <c r="AN199" s="309"/>
      <c r="AO199" s="309"/>
      <c r="AP199" s="309"/>
    </row>
    <row r="200" spans="2:42" ht="75.75" customHeight="1">
      <c r="B200" s="313"/>
      <c r="C200" s="309"/>
      <c r="D200" s="309"/>
      <c r="E200" s="309"/>
      <c r="F200" s="309"/>
      <c r="G200" s="309"/>
      <c r="H200" s="309"/>
      <c r="I200" s="309"/>
      <c r="J200" s="314"/>
      <c r="K200" s="313"/>
      <c r="L200" s="4" t="s">
        <v>784</v>
      </c>
      <c r="M200" s="5"/>
      <c r="N200" s="5"/>
      <c r="O200" s="5"/>
      <c r="P200" s="6"/>
      <c r="Q200" s="845">
        <f>各月実績入力表!AE59</f>
        <v>6</v>
      </c>
      <c r="R200" s="846"/>
      <c r="S200" s="5" t="s">
        <v>82</v>
      </c>
      <c r="T200" s="892" t="s">
        <v>793</v>
      </c>
      <c r="U200" s="893"/>
      <c r="V200" s="893"/>
      <c r="W200" s="893"/>
      <c r="X200" s="893"/>
      <c r="Y200" s="893"/>
      <c r="Z200" s="893"/>
      <c r="AA200" s="893"/>
      <c r="AB200" s="893"/>
      <c r="AC200" s="893"/>
      <c r="AD200" s="893"/>
      <c r="AE200" s="893"/>
      <c r="AF200" s="893"/>
      <c r="AG200" s="893"/>
      <c r="AH200" s="893"/>
      <c r="AI200" s="893"/>
      <c r="AJ200" s="893"/>
      <c r="AK200" s="893"/>
      <c r="AL200" s="894"/>
      <c r="AM200" s="314"/>
      <c r="AN200" s="309"/>
      <c r="AO200" s="309"/>
      <c r="AP200" s="309"/>
    </row>
    <row r="201" spans="2:42" ht="18.75" customHeight="1">
      <c r="B201" s="313"/>
      <c r="C201" s="309"/>
      <c r="D201" s="309"/>
      <c r="E201" s="309"/>
      <c r="F201" s="309"/>
      <c r="G201" s="309"/>
      <c r="H201" s="309"/>
      <c r="I201" s="309"/>
      <c r="J201" s="314"/>
      <c r="K201" s="313"/>
      <c r="L201" s="1"/>
      <c r="M201" s="1"/>
      <c r="N201" s="1"/>
      <c r="O201" s="1"/>
      <c r="P201" s="1"/>
      <c r="Q201" s="236"/>
      <c r="R201" s="236"/>
      <c r="S201" s="1"/>
      <c r="T201" s="1"/>
      <c r="U201" s="1"/>
      <c r="V201" s="1"/>
      <c r="W201" s="309"/>
      <c r="X201" s="309"/>
      <c r="Y201" s="309"/>
      <c r="Z201" s="309"/>
      <c r="AA201" s="309"/>
      <c r="AB201" s="309"/>
      <c r="AC201" s="309"/>
      <c r="AD201" s="309"/>
      <c r="AE201" s="309"/>
      <c r="AF201" s="309"/>
      <c r="AG201" s="309"/>
      <c r="AH201" s="309"/>
      <c r="AI201" s="309"/>
      <c r="AJ201" s="309"/>
      <c r="AK201" s="309"/>
      <c r="AL201" s="309"/>
      <c r="AM201" s="314"/>
      <c r="AN201" s="309"/>
      <c r="AO201" s="309"/>
      <c r="AP201" s="309"/>
    </row>
    <row r="202" spans="2:42" ht="18.75" customHeight="1">
      <c r="B202" s="313"/>
      <c r="C202" s="309"/>
      <c r="D202" s="309"/>
      <c r="E202" s="309"/>
      <c r="F202" s="309"/>
      <c r="G202" s="309"/>
      <c r="H202" s="309"/>
      <c r="I202" s="309"/>
      <c r="J202" s="314"/>
      <c r="K202" s="313"/>
      <c r="L202" s="309" t="s">
        <v>644</v>
      </c>
      <c r="M202" s="309"/>
      <c r="N202" s="309"/>
      <c r="O202" s="473"/>
      <c r="P202" s="473"/>
      <c r="Q202" s="309"/>
      <c r="R202" s="309"/>
      <c r="S202" s="309"/>
      <c r="T202" s="309">
        <f>MAX(Q196:R200)</f>
        <v>6</v>
      </c>
      <c r="U202" s="309" t="s">
        <v>645</v>
      </c>
      <c r="V202" s="309"/>
      <c r="W202" s="309"/>
      <c r="X202" s="309"/>
      <c r="Y202" s="309"/>
      <c r="Z202" s="309"/>
      <c r="AA202" s="309"/>
      <c r="AB202" s="309"/>
      <c r="AC202" s="309"/>
      <c r="AD202" s="309"/>
      <c r="AE202" s="309"/>
      <c r="AF202" s="309"/>
      <c r="AG202" s="309"/>
      <c r="AH202" s="309"/>
      <c r="AI202" s="309"/>
      <c r="AJ202" s="309"/>
      <c r="AK202" s="309"/>
      <c r="AL202" s="309"/>
      <c r="AM202" s="314"/>
      <c r="AN202" s="309"/>
      <c r="AO202" s="309"/>
      <c r="AP202" s="309"/>
    </row>
    <row r="203" spans="2:42" ht="18.75" customHeight="1">
      <c r="B203" s="313"/>
      <c r="C203" s="309"/>
      <c r="D203" s="309"/>
      <c r="E203" s="309"/>
      <c r="F203" s="309"/>
      <c r="G203" s="309"/>
      <c r="H203" s="309"/>
      <c r="I203" s="309"/>
      <c r="J203" s="314"/>
      <c r="K203" s="313"/>
      <c r="L203" s="309" t="s">
        <v>646</v>
      </c>
      <c r="M203" s="309"/>
      <c r="N203" s="309"/>
      <c r="O203" s="472"/>
      <c r="P203" s="472"/>
      <c r="Q203" s="309"/>
      <c r="R203" s="309"/>
      <c r="S203" s="309"/>
      <c r="T203" s="309">
        <v>6</v>
      </c>
      <c r="U203" s="309" t="s">
        <v>645</v>
      </c>
      <c r="V203" s="309"/>
      <c r="W203" s="309"/>
      <c r="X203" s="309"/>
      <c r="Y203" s="309"/>
      <c r="Z203" s="309"/>
      <c r="AA203" s="309"/>
      <c r="AB203" s="309"/>
      <c r="AC203" s="309"/>
      <c r="AD203" s="309"/>
      <c r="AE203" s="309"/>
      <c r="AF203" s="309"/>
      <c r="AG203" s="309"/>
      <c r="AH203" s="309"/>
      <c r="AI203" s="309"/>
      <c r="AJ203" s="309"/>
      <c r="AK203" s="309"/>
      <c r="AL203" s="309"/>
      <c r="AM203" s="314"/>
      <c r="AN203" s="309"/>
      <c r="AO203" s="309"/>
      <c r="AP203" s="309"/>
    </row>
    <row r="204" spans="2:42" ht="18.75" customHeight="1" thickBot="1">
      <c r="B204" s="313"/>
      <c r="C204" s="309"/>
      <c r="D204" s="309"/>
      <c r="E204" s="309"/>
      <c r="F204" s="309"/>
      <c r="G204" s="309"/>
      <c r="H204" s="309"/>
      <c r="I204" s="309"/>
      <c r="J204" s="314"/>
      <c r="K204" s="313"/>
      <c r="L204" s="309"/>
      <c r="M204" s="309"/>
      <c r="N204" s="309"/>
      <c r="O204" s="309"/>
      <c r="P204" s="309"/>
      <c r="Q204" s="309"/>
      <c r="R204" s="309"/>
      <c r="S204" s="309"/>
      <c r="T204" s="309"/>
      <c r="U204" s="309"/>
      <c r="V204" s="309"/>
      <c r="W204" s="309"/>
      <c r="X204" s="309"/>
      <c r="Y204" s="309"/>
      <c r="Z204" s="309"/>
      <c r="AA204" s="333" t="s">
        <v>72</v>
      </c>
      <c r="AB204" s="333"/>
      <c r="AC204" s="333"/>
      <c r="AD204" s="835">
        <f>IF(T202&gt;T203,T202,T203)</f>
        <v>6</v>
      </c>
      <c r="AE204" s="835"/>
      <c r="AF204" s="333" t="s">
        <v>97</v>
      </c>
      <c r="AG204" s="333"/>
      <c r="AH204" s="333"/>
      <c r="AI204" s="333"/>
      <c r="AJ204" s="333"/>
      <c r="AK204" s="333"/>
      <c r="AL204" s="333"/>
      <c r="AM204" s="314"/>
      <c r="AN204" s="309"/>
      <c r="AO204" s="309"/>
      <c r="AP204" s="309"/>
    </row>
    <row r="205" spans="2:42" ht="18.75" customHeight="1" thickTop="1">
      <c r="B205" s="313"/>
      <c r="C205" s="309"/>
      <c r="D205" s="309"/>
      <c r="E205" s="309"/>
      <c r="F205" s="309"/>
      <c r="G205" s="309"/>
      <c r="H205" s="309"/>
      <c r="I205" s="309"/>
      <c r="J205" s="314"/>
      <c r="K205" s="315"/>
      <c r="L205" s="316"/>
      <c r="M205" s="316"/>
      <c r="N205" s="316"/>
      <c r="O205" s="316"/>
      <c r="P205" s="316"/>
      <c r="Q205" s="316"/>
      <c r="R205" s="316"/>
      <c r="S205" s="316"/>
      <c r="T205" s="316"/>
      <c r="U205" s="316"/>
      <c r="V205" s="316"/>
      <c r="W205" s="316"/>
      <c r="X205" s="316"/>
      <c r="Y205" s="316"/>
      <c r="Z205" s="316"/>
      <c r="AA205" s="316"/>
      <c r="AB205" s="316"/>
      <c r="AC205" s="316"/>
      <c r="AD205" s="316"/>
      <c r="AE205" s="316"/>
      <c r="AF205" s="316"/>
      <c r="AG205" s="316"/>
      <c r="AH205" s="316"/>
      <c r="AI205" s="316"/>
      <c r="AJ205" s="316"/>
      <c r="AK205" s="316"/>
      <c r="AL205" s="316"/>
      <c r="AM205" s="317"/>
      <c r="AN205" s="309"/>
      <c r="AO205" s="309"/>
      <c r="AP205" s="309"/>
    </row>
    <row r="206" spans="2:42" ht="18.75" customHeight="1">
      <c r="B206" s="313"/>
      <c r="C206" s="309"/>
      <c r="D206" s="309"/>
      <c r="E206" s="309"/>
      <c r="F206" s="309"/>
      <c r="G206" s="309"/>
      <c r="H206" s="309"/>
      <c r="I206" s="309"/>
      <c r="J206" s="314"/>
      <c r="K206" s="313"/>
      <c r="L206" s="1"/>
      <c r="M206" s="1"/>
      <c r="N206" s="1"/>
      <c r="O206" s="1"/>
      <c r="P206" s="1"/>
      <c r="Q206" s="852"/>
      <c r="R206" s="852"/>
      <c r="S206" s="1"/>
      <c r="T206" s="1"/>
      <c r="U206" s="1"/>
      <c r="V206" s="1"/>
      <c r="W206" s="309"/>
      <c r="X206" s="309"/>
      <c r="Y206" s="309"/>
      <c r="Z206" s="309"/>
      <c r="AA206" s="309"/>
      <c r="AB206" s="309"/>
      <c r="AC206" s="309"/>
      <c r="AD206" s="309"/>
      <c r="AE206" s="309"/>
      <c r="AF206" s="309"/>
      <c r="AG206" s="309"/>
      <c r="AH206" s="309"/>
      <c r="AI206" s="309"/>
      <c r="AJ206" s="309"/>
      <c r="AK206" s="309"/>
      <c r="AL206" s="309"/>
      <c r="AM206" s="314"/>
      <c r="AN206" s="309"/>
      <c r="AO206" s="309"/>
      <c r="AP206" s="309"/>
    </row>
    <row r="207" spans="2:42" ht="18.75" customHeight="1">
      <c r="B207" s="313"/>
      <c r="C207" s="309"/>
      <c r="D207" s="309"/>
      <c r="E207" s="309"/>
      <c r="F207" s="309"/>
      <c r="G207" s="309"/>
      <c r="H207" s="309"/>
      <c r="I207" s="309"/>
      <c r="J207" s="314"/>
      <c r="K207" s="313" t="s">
        <v>90</v>
      </c>
      <c r="L207" s="309"/>
      <c r="M207" s="309"/>
      <c r="N207" s="309"/>
      <c r="O207" s="309"/>
      <c r="P207" s="309"/>
      <c r="Q207" s="309"/>
      <c r="R207" s="309"/>
      <c r="S207" s="309"/>
      <c r="T207" s="309"/>
      <c r="U207" s="309"/>
      <c r="V207" s="309"/>
      <c r="W207" s="309"/>
      <c r="X207" s="309"/>
      <c r="Y207" s="309"/>
      <c r="Z207" s="309"/>
      <c r="AA207" s="309"/>
      <c r="AB207" s="309"/>
      <c r="AC207" s="309"/>
      <c r="AD207" s="309"/>
      <c r="AE207" s="309"/>
      <c r="AF207" s="309"/>
      <c r="AG207" s="309"/>
      <c r="AH207" s="309"/>
      <c r="AI207" s="309"/>
      <c r="AJ207" s="309"/>
      <c r="AK207" s="309"/>
      <c r="AL207" s="309"/>
      <c r="AM207" s="314"/>
      <c r="AN207" s="309"/>
      <c r="AO207" s="309"/>
      <c r="AP207" s="309"/>
    </row>
    <row r="208" spans="2:42" ht="18.75" customHeight="1">
      <c r="B208" s="313"/>
      <c r="C208" s="309"/>
      <c r="D208" s="309"/>
      <c r="E208" s="309"/>
      <c r="F208" s="309"/>
      <c r="G208" s="309"/>
      <c r="H208" s="309"/>
      <c r="I208" s="309"/>
      <c r="J208" s="314"/>
      <c r="K208" s="313"/>
      <c r="L208" s="309" t="s">
        <v>98</v>
      </c>
      <c r="M208" s="309"/>
      <c r="O208" s="309"/>
      <c r="P208" s="309"/>
      <c r="Q208" s="309"/>
      <c r="R208" s="309"/>
      <c r="S208" s="309"/>
      <c r="T208" s="309"/>
      <c r="U208" s="309"/>
      <c r="V208" s="309"/>
      <c r="W208" s="309"/>
      <c r="X208" s="309"/>
      <c r="Y208" s="309"/>
      <c r="Z208" s="309"/>
      <c r="AA208" s="309"/>
      <c r="AB208" s="309"/>
      <c r="AC208" s="309"/>
      <c r="AD208" s="309"/>
      <c r="AE208" s="309"/>
      <c r="AF208" s="309"/>
      <c r="AG208" s="309"/>
      <c r="AH208" s="309"/>
      <c r="AI208" s="309"/>
      <c r="AJ208" s="309"/>
      <c r="AK208" s="309"/>
      <c r="AL208" s="309"/>
      <c r="AM208" s="314"/>
      <c r="AN208" s="309"/>
      <c r="AO208" s="309"/>
      <c r="AP208" s="309"/>
    </row>
    <row r="209" spans="2:47" ht="18.75" customHeight="1">
      <c r="B209" s="313"/>
      <c r="C209" s="309"/>
      <c r="D209" s="309"/>
      <c r="E209" s="309"/>
      <c r="F209" s="309"/>
      <c r="G209" s="309"/>
      <c r="H209" s="309"/>
      <c r="I209" s="309"/>
      <c r="J209" s="314"/>
      <c r="K209" s="313"/>
      <c r="L209" s="309" t="s">
        <v>99</v>
      </c>
      <c r="M209" s="309"/>
      <c r="N209" s="309"/>
      <c r="O209" s="309"/>
      <c r="P209" s="309"/>
      <c r="Q209" s="309"/>
      <c r="R209" s="309"/>
      <c r="S209" s="309"/>
      <c r="T209" s="309"/>
      <c r="U209" s="309"/>
      <c r="V209" s="309"/>
      <c r="W209" s="309"/>
      <c r="X209" s="309"/>
      <c r="Y209" s="309"/>
      <c r="Z209" s="309"/>
      <c r="AA209" s="309"/>
      <c r="AB209" s="309"/>
      <c r="AC209" s="309"/>
      <c r="AD209" s="309"/>
      <c r="AE209" s="309"/>
      <c r="AF209" s="309"/>
      <c r="AG209" s="309"/>
      <c r="AH209" s="309"/>
      <c r="AI209" s="309"/>
      <c r="AJ209" s="309"/>
      <c r="AK209" s="309"/>
      <c r="AL209" s="309"/>
      <c r="AM209" s="314"/>
      <c r="AN209" s="309"/>
      <c r="AO209" s="309"/>
      <c r="AP209" s="309"/>
    </row>
    <row r="210" spans="2:47" ht="18.75" customHeight="1">
      <c r="B210" s="313"/>
      <c r="C210" s="309"/>
      <c r="D210" s="309"/>
      <c r="E210" s="309"/>
      <c r="F210" s="309"/>
      <c r="G210" s="309"/>
      <c r="H210" s="309"/>
      <c r="I210" s="309"/>
      <c r="J210" s="314"/>
      <c r="K210" s="313"/>
      <c r="L210" s="309" t="s">
        <v>583</v>
      </c>
      <c r="M210" s="309"/>
      <c r="N210" s="309"/>
      <c r="O210" s="309"/>
      <c r="P210" s="309"/>
      <c r="Q210" s="309"/>
      <c r="R210" s="309"/>
      <c r="S210" s="309"/>
      <c r="T210" s="309"/>
      <c r="U210" s="309"/>
      <c r="V210" s="309"/>
      <c r="W210" s="309"/>
      <c r="X210" s="309"/>
      <c r="Y210" s="309"/>
      <c r="Z210" s="309"/>
      <c r="AA210" s="309"/>
      <c r="AB210" s="309"/>
      <c r="AC210" s="309"/>
      <c r="AD210" s="309"/>
      <c r="AE210" s="309"/>
      <c r="AF210" s="309"/>
      <c r="AG210" s="309"/>
      <c r="AH210" s="309"/>
      <c r="AI210" s="309"/>
      <c r="AJ210" s="309"/>
      <c r="AK210" s="309"/>
      <c r="AL210" s="309"/>
      <c r="AM210" s="314"/>
      <c r="AN210" s="309"/>
      <c r="AO210" s="309"/>
      <c r="AP210" s="309"/>
    </row>
    <row r="211" spans="2:47" ht="18.75" customHeight="1">
      <c r="B211" s="313"/>
      <c r="C211" s="309"/>
      <c r="D211" s="309"/>
      <c r="E211" s="309"/>
      <c r="F211" s="309"/>
      <c r="G211" s="309"/>
      <c r="H211" s="309"/>
      <c r="I211" s="309"/>
      <c r="J211" s="314"/>
      <c r="K211" s="313"/>
      <c r="L211" s="309" t="s">
        <v>587</v>
      </c>
      <c r="M211" s="309"/>
      <c r="N211" s="309"/>
      <c r="O211" s="309"/>
      <c r="P211" s="309"/>
      <c r="Q211" s="309"/>
      <c r="R211" s="309"/>
      <c r="S211" s="309"/>
      <c r="T211" s="309"/>
      <c r="U211" s="309"/>
      <c r="V211" s="309"/>
      <c r="W211" s="309"/>
      <c r="X211" s="309"/>
      <c r="Y211" s="309"/>
      <c r="Z211" s="309"/>
      <c r="AA211" s="309"/>
      <c r="AB211" s="309"/>
      <c r="AC211" s="309"/>
      <c r="AD211" s="309"/>
      <c r="AE211" s="309"/>
      <c r="AF211" s="309"/>
      <c r="AG211" s="309"/>
      <c r="AH211" s="309"/>
      <c r="AI211" s="309"/>
      <c r="AJ211" s="309"/>
      <c r="AK211" s="309"/>
      <c r="AL211" s="309"/>
      <c r="AM211" s="314"/>
      <c r="AN211" s="309"/>
      <c r="AO211" s="309"/>
      <c r="AP211" s="309"/>
    </row>
    <row r="212" spans="2:47" ht="18.75" customHeight="1">
      <c r="B212" s="313"/>
      <c r="C212" s="309"/>
      <c r="D212" s="309"/>
      <c r="E212" s="309"/>
      <c r="F212" s="309"/>
      <c r="G212" s="309"/>
      <c r="H212" s="309"/>
      <c r="I212" s="309"/>
      <c r="J212" s="314"/>
      <c r="K212" s="313"/>
      <c r="L212" s="309" t="s">
        <v>638</v>
      </c>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14"/>
      <c r="AN212" s="309"/>
      <c r="AO212" s="309"/>
      <c r="AP212" s="309"/>
    </row>
    <row r="213" spans="2:47" ht="18.75" customHeight="1">
      <c r="B213" s="313"/>
      <c r="C213" s="309"/>
      <c r="D213" s="309"/>
      <c r="E213" s="309"/>
      <c r="F213" s="309"/>
      <c r="G213" s="309"/>
      <c r="H213" s="309"/>
      <c r="I213" s="309"/>
      <c r="J213" s="314"/>
      <c r="K213" s="313"/>
      <c r="L213" s="309" t="s">
        <v>639</v>
      </c>
      <c r="M213" s="309"/>
      <c r="N213" s="309"/>
      <c r="O213" s="309"/>
      <c r="P213" s="309"/>
      <c r="Q213" s="309"/>
      <c r="R213" s="309"/>
      <c r="S213" s="309"/>
      <c r="T213" s="309"/>
      <c r="U213" s="309"/>
      <c r="V213" s="309"/>
      <c r="W213" s="309"/>
      <c r="X213" s="309"/>
      <c r="Y213" s="309"/>
      <c r="Z213" s="309"/>
      <c r="AA213" s="309"/>
      <c r="AB213" s="309"/>
      <c r="AC213" s="309"/>
      <c r="AD213" s="309"/>
      <c r="AE213" s="309"/>
      <c r="AF213" s="309"/>
      <c r="AG213" s="309"/>
      <c r="AH213" s="309"/>
      <c r="AI213" s="309"/>
      <c r="AJ213" s="309"/>
      <c r="AK213" s="309"/>
      <c r="AL213" s="309"/>
      <c r="AM213" s="314"/>
      <c r="AN213" s="309"/>
      <c r="AO213" s="309"/>
      <c r="AP213" s="309"/>
      <c r="AQ213" s="309"/>
      <c r="AR213" s="309"/>
      <c r="AS213" s="309"/>
      <c r="AT213" s="309"/>
      <c r="AU213" s="309"/>
    </row>
    <row r="214" spans="2:47" ht="18.75" customHeight="1">
      <c r="B214" s="313"/>
      <c r="C214" s="309"/>
      <c r="D214" s="309"/>
      <c r="E214" s="309"/>
      <c r="F214" s="309"/>
      <c r="G214" s="309"/>
      <c r="H214" s="309"/>
      <c r="I214" s="309"/>
      <c r="J214" s="314"/>
      <c r="K214" s="313"/>
      <c r="L214" s="309" t="s">
        <v>89</v>
      </c>
      <c r="M214" s="309"/>
      <c r="N214" s="309"/>
      <c r="O214" s="309"/>
      <c r="P214" s="309"/>
      <c r="Q214" s="309"/>
      <c r="R214" s="309"/>
      <c r="S214" s="309"/>
      <c r="T214" s="309"/>
      <c r="U214" s="309"/>
      <c r="V214" s="309"/>
      <c r="W214" s="309"/>
      <c r="X214" s="309"/>
      <c r="Y214" s="309"/>
      <c r="Z214" s="309"/>
      <c r="AA214" s="309"/>
      <c r="AB214" s="309"/>
      <c r="AC214" s="309"/>
      <c r="AD214" s="309"/>
      <c r="AE214" s="309"/>
      <c r="AF214" s="309"/>
      <c r="AG214" s="309"/>
      <c r="AH214" s="309"/>
      <c r="AI214" s="309"/>
      <c r="AJ214" s="309"/>
      <c r="AK214" s="309"/>
      <c r="AL214" s="309"/>
      <c r="AM214" s="314"/>
      <c r="AN214" s="309"/>
      <c r="AO214" s="309"/>
      <c r="AP214" s="309"/>
      <c r="AQ214" s="309"/>
      <c r="AR214" s="309"/>
      <c r="AS214" s="309"/>
      <c r="AT214" s="309"/>
    </row>
    <row r="215" spans="2:47" ht="18.75" customHeight="1">
      <c r="B215" s="313"/>
      <c r="C215" s="309"/>
      <c r="D215" s="309"/>
      <c r="E215" s="309"/>
      <c r="F215" s="309"/>
      <c r="G215" s="309"/>
      <c r="H215" s="309"/>
      <c r="I215" s="309"/>
      <c r="J215" s="314"/>
      <c r="K215" s="313"/>
      <c r="L215" s="7" t="s">
        <v>64</v>
      </c>
      <c r="M215" s="8"/>
      <c r="N215" s="8"/>
      <c r="O215" s="8"/>
      <c r="P215" s="9"/>
      <c r="Q215" s="7" t="s">
        <v>302</v>
      </c>
      <c r="R215" s="8"/>
      <c r="S215" s="8"/>
      <c r="T215" s="8"/>
      <c r="U215" s="7" t="s">
        <v>125</v>
      </c>
      <c r="V215" s="8"/>
      <c r="W215" s="8"/>
      <c r="X215" s="8"/>
      <c r="Y215" s="8"/>
      <c r="Z215" s="9"/>
      <c r="AA215" s="309"/>
      <c r="AB215" s="309" t="s">
        <v>124</v>
      </c>
      <c r="AC215" s="309"/>
      <c r="AD215" s="309"/>
      <c r="AE215" s="309"/>
      <c r="AF215" s="309"/>
      <c r="AG215" s="309"/>
      <c r="AH215" s="309"/>
      <c r="AI215" s="309"/>
      <c r="AJ215" s="309"/>
      <c r="AK215" s="309"/>
      <c r="AL215" s="309"/>
      <c r="AM215" s="314"/>
      <c r="AN215" s="309"/>
      <c r="AO215" s="309"/>
    </row>
    <row r="216" spans="2:47" ht="18.75" customHeight="1">
      <c r="B216" s="313"/>
      <c r="C216" s="309"/>
      <c r="D216" s="309"/>
      <c r="E216" s="309"/>
      <c r="F216" s="309"/>
      <c r="G216" s="309"/>
      <c r="H216" s="309"/>
      <c r="I216" s="309"/>
      <c r="J216" s="314"/>
      <c r="K216" s="313"/>
      <c r="L216" s="12"/>
      <c r="M216" s="13"/>
      <c r="N216" s="13"/>
      <c r="O216" s="13"/>
      <c r="P216" s="14"/>
      <c r="Q216" s="12" t="s">
        <v>301</v>
      </c>
      <c r="R216" s="13"/>
      <c r="S216" s="13"/>
      <c r="T216" s="13"/>
      <c r="U216" s="12" t="s">
        <v>123</v>
      </c>
      <c r="V216" s="13"/>
      <c r="W216" s="13"/>
      <c r="X216" s="13"/>
      <c r="Y216" s="13"/>
      <c r="Z216" s="14"/>
      <c r="AA216" s="309"/>
      <c r="AB216" s="309" t="s">
        <v>127</v>
      </c>
      <c r="AC216" s="309"/>
      <c r="AD216" s="309"/>
      <c r="AE216" s="309"/>
      <c r="AF216" s="309"/>
      <c r="AG216" s="309"/>
      <c r="AH216" s="309"/>
      <c r="AI216" s="309"/>
      <c r="AJ216" s="309"/>
      <c r="AK216" s="309"/>
      <c r="AL216" s="309"/>
      <c r="AM216" s="314"/>
      <c r="AN216" s="309"/>
      <c r="AO216" s="309"/>
    </row>
    <row r="217" spans="2:47" ht="18.75" customHeight="1">
      <c r="B217" s="313"/>
      <c r="C217" s="309"/>
      <c r="D217" s="309"/>
      <c r="E217" s="309"/>
      <c r="F217" s="309"/>
      <c r="G217" s="309"/>
      <c r="H217" s="309"/>
      <c r="I217" s="309"/>
      <c r="J217" s="314"/>
      <c r="K217" s="313"/>
      <c r="L217" s="4" t="str">
        <f>L146</f>
        <v>平成２５年</v>
      </c>
      <c r="M217" s="5"/>
      <c r="N217" s="5"/>
      <c r="O217" s="5"/>
      <c r="P217" s="6"/>
      <c r="Q217" s="845">
        <f>Q146</f>
        <v>46</v>
      </c>
      <c r="R217" s="846"/>
      <c r="S217" s="5" t="s">
        <v>83</v>
      </c>
      <c r="T217" s="5"/>
      <c r="U217" s="845">
        <f>U146</f>
        <v>9</v>
      </c>
      <c r="V217" s="846"/>
      <c r="W217" s="5" t="s">
        <v>83</v>
      </c>
      <c r="X217" s="5"/>
      <c r="Y217" s="5"/>
      <c r="Z217" s="6"/>
      <c r="AA217" s="309"/>
      <c r="AB217" s="309"/>
      <c r="AC217" s="309"/>
      <c r="AD217" s="309"/>
      <c r="AE217" s="309"/>
      <c r="AF217" s="309"/>
      <c r="AG217" s="309"/>
      <c r="AH217" s="309"/>
      <c r="AI217" s="309"/>
      <c r="AJ217" s="309"/>
      <c r="AK217" s="309"/>
      <c r="AL217" s="309"/>
      <c r="AM217" s="314"/>
      <c r="AN217" s="309"/>
      <c r="AO217" s="309"/>
    </row>
    <row r="218" spans="2:47" ht="18.75" customHeight="1">
      <c r="B218" s="313"/>
      <c r="C218" s="309"/>
      <c r="D218" s="309"/>
      <c r="E218" s="309"/>
      <c r="F218" s="309"/>
      <c r="G218" s="309"/>
      <c r="H218" s="309"/>
      <c r="I218" s="309"/>
      <c r="J218" s="314"/>
      <c r="K218" s="313"/>
      <c r="L218" s="420" t="str">
        <f>L147</f>
        <v>平成２６年</v>
      </c>
      <c r="M218" s="5"/>
      <c r="N218" s="5"/>
      <c r="O218" s="5"/>
      <c r="P218" s="6"/>
      <c r="Q218" s="845">
        <f>Q147</f>
        <v>45</v>
      </c>
      <c r="R218" s="846"/>
      <c r="S218" s="5" t="s">
        <v>83</v>
      </c>
      <c r="T218" s="5"/>
      <c r="U218" s="845">
        <f>U147</f>
        <v>3</v>
      </c>
      <c r="V218" s="846"/>
      <c r="W218" s="5" t="s">
        <v>83</v>
      </c>
      <c r="X218" s="5"/>
      <c r="Y218" s="5"/>
      <c r="Z218" s="6"/>
      <c r="AA218" s="309"/>
      <c r="AB218" s="329" t="s">
        <v>101</v>
      </c>
      <c r="AC218" s="309"/>
      <c r="AD218" s="309"/>
      <c r="AE218" s="309"/>
      <c r="AF218" s="309"/>
      <c r="AG218" s="309"/>
      <c r="AH218" s="309"/>
      <c r="AI218" s="309"/>
      <c r="AJ218" s="309"/>
      <c r="AK218" s="309"/>
      <c r="AL218" s="309"/>
      <c r="AM218" s="314"/>
      <c r="AN218" s="309"/>
      <c r="AO218" s="309"/>
    </row>
    <row r="219" spans="2:47" ht="18.75" customHeight="1">
      <c r="B219" s="313"/>
      <c r="C219" s="309"/>
      <c r="D219" s="309"/>
      <c r="E219" s="309"/>
      <c r="F219" s="309"/>
      <c r="G219" s="309"/>
      <c r="H219" s="309"/>
      <c r="I219" s="309"/>
      <c r="J219" s="314"/>
      <c r="K219" s="313"/>
      <c r="L219" s="420" t="str">
        <f>L148</f>
        <v>平成２７年</v>
      </c>
      <c r="M219" s="5"/>
      <c r="N219" s="5"/>
      <c r="O219" s="5"/>
      <c r="P219" s="6"/>
      <c r="Q219" s="845">
        <f>Q148</f>
        <v>74</v>
      </c>
      <c r="R219" s="846"/>
      <c r="S219" s="5" t="s">
        <v>83</v>
      </c>
      <c r="T219" s="5"/>
      <c r="U219" s="845">
        <f>U148</f>
        <v>11</v>
      </c>
      <c r="V219" s="846"/>
      <c r="W219" s="5" t="s">
        <v>83</v>
      </c>
      <c r="X219" s="5"/>
      <c r="Y219" s="5"/>
      <c r="Z219" s="6"/>
      <c r="AA219" s="309"/>
      <c r="AB219" s="309"/>
      <c r="AC219" s="309"/>
      <c r="AD219" s="309" t="s">
        <v>128</v>
      </c>
      <c r="AE219" s="309"/>
      <c r="AF219" s="309"/>
      <c r="AG219" s="309"/>
      <c r="AH219" s="309"/>
      <c r="AI219" s="309"/>
      <c r="AJ219" s="309"/>
      <c r="AK219" s="309"/>
      <c r="AL219" s="309"/>
      <c r="AM219" s="314"/>
      <c r="AN219" s="309"/>
      <c r="AO219" s="309"/>
    </row>
    <row r="220" spans="2:47" ht="18.75" customHeight="1">
      <c r="B220" s="313"/>
      <c r="C220" s="309"/>
      <c r="D220" s="309"/>
      <c r="E220" s="309"/>
      <c r="F220" s="309"/>
      <c r="G220" s="309"/>
      <c r="H220" s="309"/>
      <c r="I220" s="309"/>
      <c r="J220" s="314"/>
      <c r="K220" s="313"/>
      <c r="L220" s="420" t="str">
        <f>L149</f>
        <v>平成２８年</v>
      </c>
      <c r="M220" s="5"/>
      <c r="N220" s="5"/>
      <c r="O220" s="5"/>
      <c r="P220" s="6"/>
      <c r="Q220" s="845">
        <f>Q149</f>
        <v>49</v>
      </c>
      <c r="R220" s="846"/>
      <c r="S220" s="5" t="s">
        <v>83</v>
      </c>
      <c r="T220" s="5"/>
      <c r="U220" s="845">
        <f>U149</f>
        <v>7</v>
      </c>
      <c r="V220" s="846"/>
      <c r="W220" s="5" t="s">
        <v>83</v>
      </c>
      <c r="X220" s="5"/>
      <c r="Y220" s="5"/>
      <c r="Z220" s="6"/>
      <c r="AA220" s="309"/>
      <c r="AB220" s="309"/>
      <c r="AC220" s="309"/>
      <c r="AD220" s="309"/>
      <c r="AE220" s="309"/>
      <c r="AF220" s="309"/>
      <c r="AG220" s="309"/>
      <c r="AH220" s="309"/>
      <c r="AI220" s="309"/>
      <c r="AJ220" s="309"/>
      <c r="AK220" s="309"/>
      <c r="AL220" s="309"/>
      <c r="AM220" s="314"/>
      <c r="AN220" s="309"/>
      <c r="AO220" s="309"/>
    </row>
    <row r="221" spans="2:47" ht="18.75" customHeight="1">
      <c r="B221" s="313"/>
      <c r="C221" s="309"/>
      <c r="D221" s="309"/>
      <c r="E221" s="309"/>
      <c r="F221" s="309"/>
      <c r="G221" s="309"/>
      <c r="H221" s="309"/>
      <c r="I221" s="309"/>
      <c r="J221" s="314"/>
      <c r="K221" s="313"/>
      <c r="L221" s="420" t="str">
        <f>L150</f>
        <v>平成２９年</v>
      </c>
      <c r="M221" s="5"/>
      <c r="N221" s="5"/>
      <c r="O221" s="5"/>
      <c r="P221" s="6"/>
      <c r="Q221" s="845">
        <f>Q150</f>
        <v>49</v>
      </c>
      <c r="R221" s="846"/>
      <c r="S221" s="5" t="s">
        <v>83</v>
      </c>
      <c r="T221" s="5"/>
      <c r="U221" s="845">
        <f>U150</f>
        <v>1</v>
      </c>
      <c r="V221" s="846"/>
      <c r="W221" s="5" t="s">
        <v>83</v>
      </c>
      <c r="X221" s="5"/>
      <c r="Y221" s="5"/>
      <c r="Z221" s="6"/>
      <c r="AA221" s="309"/>
      <c r="AB221" s="309" t="s">
        <v>126</v>
      </c>
      <c r="AC221" s="852">
        <f>U222</f>
        <v>31</v>
      </c>
      <c r="AD221" s="852"/>
      <c r="AE221" s="309" t="s">
        <v>83</v>
      </c>
      <c r="AF221" s="329" t="s">
        <v>129</v>
      </c>
      <c r="AG221" s="852">
        <f>Q222</f>
        <v>263</v>
      </c>
      <c r="AH221" s="852"/>
      <c r="AI221" s="309" t="s">
        <v>83</v>
      </c>
      <c r="AJ221" s="309"/>
      <c r="AK221" s="309"/>
      <c r="AL221" s="309"/>
      <c r="AM221" s="314"/>
      <c r="AN221" s="309"/>
      <c r="AO221" s="309"/>
    </row>
    <row r="222" spans="2:47" ht="18.75" customHeight="1">
      <c r="B222" s="313"/>
      <c r="C222" s="309"/>
      <c r="D222" s="309"/>
      <c r="E222" s="309"/>
      <c r="F222" s="309"/>
      <c r="G222" s="309"/>
      <c r="H222" s="309"/>
      <c r="I222" s="309"/>
      <c r="J222" s="314"/>
      <c r="K222" s="313"/>
      <c r="L222" s="4" t="s">
        <v>68</v>
      </c>
      <c r="M222" s="5"/>
      <c r="N222" s="5"/>
      <c r="O222" s="5"/>
      <c r="P222" s="6"/>
      <c r="Q222" s="845">
        <f>SUM(Q217:R221)</f>
        <v>263</v>
      </c>
      <c r="R222" s="846"/>
      <c r="S222" s="5" t="s">
        <v>83</v>
      </c>
      <c r="T222" s="5"/>
      <c r="U222" s="845">
        <f>SUM(U217:V221)</f>
        <v>31</v>
      </c>
      <c r="V222" s="846"/>
      <c r="W222" s="5" t="s">
        <v>83</v>
      </c>
      <c r="X222" s="5"/>
      <c r="Y222" s="5"/>
      <c r="Z222" s="6"/>
      <c r="AA222" s="309"/>
      <c r="AB222" s="309" t="s">
        <v>126</v>
      </c>
      <c r="AC222" s="852">
        <f>ROUND(AC221/AG221*100,2)</f>
        <v>11.79</v>
      </c>
      <c r="AD222" s="852"/>
      <c r="AE222" s="852"/>
      <c r="AF222" s="309" t="s">
        <v>104</v>
      </c>
      <c r="AG222" s="338" t="s">
        <v>107</v>
      </c>
      <c r="AI222" s="309"/>
      <c r="AJ222" s="309"/>
      <c r="AK222" s="309"/>
      <c r="AL222" s="309"/>
      <c r="AM222" s="314"/>
      <c r="AN222" s="309"/>
      <c r="AO222" s="309"/>
    </row>
    <row r="223" spans="2:47" ht="18.75" customHeight="1">
      <c r="B223" s="313"/>
      <c r="C223" s="309"/>
      <c r="D223" s="309"/>
      <c r="E223" s="309"/>
      <c r="F223" s="309"/>
      <c r="G223" s="309"/>
      <c r="H223" s="309"/>
      <c r="I223" s="309"/>
      <c r="J223" s="314"/>
      <c r="K223" s="313"/>
      <c r="L223" s="309"/>
      <c r="M223" s="309"/>
      <c r="N223" s="309"/>
      <c r="O223" s="309"/>
      <c r="P223" s="309"/>
      <c r="Q223" s="309"/>
      <c r="R223" s="309"/>
      <c r="S223" s="309"/>
      <c r="T223" s="309"/>
      <c r="U223" s="309"/>
      <c r="V223" s="309"/>
      <c r="W223" s="309"/>
      <c r="X223" s="309"/>
      <c r="Y223" s="309"/>
      <c r="Z223" s="309"/>
      <c r="AA223" s="309"/>
      <c r="AB223" s="309"/>
      <c r="AC223" s="309"/>
      <c r="AD223" s="309"/>
      <c r="AE223" s="309"/>
      <c r="AF223" s="309"/>
      <c r="AG223" s="309"/>
      <c r="AH223" s="309"/>
      <c r="AI223" s="309"/>
      <c r="AJ223" s="309"/>
      <c r="AK223" s="309"/>
      <c r="AL223" s="309"/>
      <c r="AM223" s="314"/>
      <c r="AN223" s="309"/>
      <c r="AO223" s="309"/>
      <c r="AP223" s="309"/>
    </row>
    <row r="224" spans="2:47" ht="18.75" customHeight="1">
      <c r="B224" s="313"/>
      <c r="C224" s="309"/>
      <c r="D224" s="309"/>
      <c r="E224" s="309"/>
      <c r="F224" s="309"/>
      <c r="G224" s="309"/>
      <c r="H224" s="309"/>
      <c r="I224" s="309"/>
      <c r="J224" s="314"/>
      <c r="K224" s="313"/>
      <c r="L224" s="309"/>
      <c r="M224" s="309"/>
      <c r="N224" s="309" t="s">
        <v>574</v>
      </c>
      <c r="O224" s="309"/>
      <c r="P224" s="309"/>
      <c r="Q224" s="309"/>
      <c r="R224" s="309"/>
      <c r="S224" s="309"/>
      <c r="T224" s="309"/>
      <c r="U224" s="309"/>
      <c r="V224" s="309"/>
      <c r="W224" s="309"/>
      <c r="X224" s="309"/>
      <c r="Y224" s="309"/>
      <c r="Z224" s="309"/>
      <c r="AA224" s="309"/>
      <c r="AB224" s="309"/>
      <c r="AC224" s="309"/>
      <c r="AD224" s="309"/>
      <c r="AE224" s="309"/>
      <c r="AF224" s="309"/>
      <c r="AG224" s="309"/>
      <c r="AH224" s="309"/>
      <c r="AI224" s="309"/>
      <c r="AJ224" s="309"/>
      <c r="AK224" s="309"/>
      <c r="AL224" s="309"/>
      <c r="AM224" s="314"/>
      <c r="AN224" s="309"/>
      <c r="AO224" s="309"/>
      <c r="AP224" s="309"/>
    </row>
    <row r="225" spans="2:42" ht="18.75" customHeight="1">
      <c r="B225" s="313"/>
      <c r="C225" s="309"/>
      <c r="D225" s="309"/>
      <c r="E225" s="309"/>
      <c r="F225" s="309"/>
      <c r="G225" s="309"/>
      <c r="H225" s="309"/>
      <c r="I225" s="309"/>
      <c r="J225" s="314"/>
      <c r="K225" s="313"/>
      <c r="L225" s="309"/>
      <c r="M225" s="309"/>
      <c r="N225" s="852">
        <f>AD204</f>
        <v>6</v>
      </c>
      <c r="O225" s="852"/>
      <c r="P225" s="309" t="s">
        <v>81</v>
      </c>
      <c r="Q225" s="902">
        <f>AC222</f>
        <v>11.79</v>
      </c>
      <c r="R225" s="902"/>
      <c r="S225" s="308" t="s">
        <v>104</v>
      </c>
      <c r="U225" s="309" t="s">
        <v>79</v>
      </c>
      <c r="V225" s="852">
        <f>N225*Q225/100</f>
        <v>0.70739999999999992</v>
      </c>
      <c r="W225" s="852"/>
      <c r="X225" s="309"/>
      <c r="Y225" s="309" t="s">
        <v>82</v>
      </c>
      <c r="Z225" s="309"/>
      <c r="AA225" s="309" t="s">
        <v>105</v>
      </c>
      <c r="AB225" s="309"/>
      <c r="AC225" s="309"/>
      <c r="AD225" s="309"/>
      <c r="AE225" s="309"/>
      <c r="AF225" s="309"/>
      <c r="AG225" s="309"/>
      <c r="AH225" s="309"/>
      <c r="AI225" s="309"/>
      <c r="AJ225" s="309"/>
      <c r="AK225" s="309"/>
      <c r="AL225" s="309"/>
      <c r="AM225" s="314"/>
      <c r="AN225" s="309"/>
      <c r="AO225" s="309"/>
      <c r="AP225" s="309"/>
    </row>
    <row r="226" spans="2:42" ht="18.75" customHeight="1">
      <c r="B226" s="313"/>
      <c r="C226" s="309"/>
      <c r="D226" s="309"/>
      <c r="E226" s="309"/>
      <c r="F226" s="309"/>
      <c r="G226" s="309"/>
      <c r="H226" s="309"/>
      <c r="I226" s="309"/>
      <c r="J226" s="314"/>
      <c r="K226" s="313"/>
      <c r="L226" s="309"/>
      <c r="M226" s="309"/>
      <c r="N226" s="309"/>
      <c r="O226" s="309"/>
      <c r="P226" s="309"/>
      <c r="Q226" s="309"/>
      <c r="R226" s="309"/>
      <c r="T226" s="309"/>
      <c r="U226" s="309" t="s">
        <v>79</v>
      </c>
      <c r="V226" s="852">
        <f>IF(ROUND(V225,0)&gt;1,ROUND(V225,0),1)</f>
        <v>1</v>
      </c>
      <c r="W226" s="852"/>
      <c r="X226" s="309"/>
      <c r="Y226" s="309" t="s">
        <v>121</v>
      </c>
      <c r="Z226" s="309"/>
      <c r="AA226" s="309" t="s">
        <v>640</v>
      </c>
      <c r="AB226" s="309"/>
      <c r="AC226" s="309"/>
      <c r="AD226" s="309"/>
      <c r="AE226" s="309"/>
      <c r="AF226" s="309"/>
      <c r="AG226" s="309"/>
      <c r="AH226" s="309"/>
      <c r="AI226" s="309"/>
      <c r="AJ226" s="309"/>
      <c r="AK226" s="309"/>
      <c r="AL226" s="309"/>
      <c r="AM226" s="314"/>
      <c r="AN226" s="309"/>
      <c r="AO226" s="309"/>
      <c r="AP226" s="309"/>
    </row>
    <row r="227" spans="2:42" ht="18.75" customHeight="1" thickBot="1">
      <c r="B227" s="313"/>
      <c r="C227" s="309"/>
      <c r="D227" s="309"/>
      <c r="E227" s="309"/>
      <c r="F227" s="309"/>
      <c r="G227" s="309"/>
      <c r="H227" s="309"/>
      <c r="I227" s="309"/>
      <c r="J227" s="314"/>
      <c r="K227" s="313"/>
      <c r="L227" s="309"/>
      <c r="M227" s="309"/>
      <c r="N227" s="339" t="s">
        <v>641</v>
      </c>
      <c r="O227" s="339"/>
      <c r="P227" s="339"/>
      <c r="Q227" s="339"/>
      <c r="R227" s="339"/>
      <c r="S227" s="339"/>
      <c r="T227" s="339"/>
      <c r="U227" s="339"/>
      <c r="V227" s="339"/>
      <c r="W227" s="339"/>
      <c r="X227" s="339"/>
      <c r="Y227" s="835">
        <f>V226</f>
        <v>1</v>
      </c>
      <c r="Z227" s="835"/>
      <c r="AA227" s="339" t="s">
        <v>49</v>
      </c>
      <c r="AB227" s="339"/>
      <c r="AC227" s="339"/>
      <c r="AD227" s="339"/>
      <c r="AE227" s="339"/>
      <c r="AF227" s="309"/>
      <c r="AG227" s="309"/>
      <c r="AH227" s="309"/>
      <c r="AI227" s="309"/>
      <c r="AJ227" s="309"/>
      <c r="AK227" s="309"/>
      <c r="AL227" s="309"/>
      <c r="AM227" s="314"/>
      <c r="AN227" s="309"/>
      <c r="AO227" s="309"/>
      <c r="AP227" s="309"/>
    </row>
    <row r="228" spans="2:42" ht="18.75" customHeight="1" thickTop="1">
      <c r="B228" s="315"/>
      <c r="C228" s="316"/>
      <c r="D228" s="316"/>
      <c r="E228" s="316"/>
      <c r="F228" s="316"/>
      <c r="G228" s="316"/>
      <c r="H228" s="316"/>
      <c r="I228" s="316"/>
      <c r="J228" s="317"/>
      <c r="K228" s="315"/>
      <c r="L228" s="316"/>
      <c r="M228" s="316"/>
      <c r="N228" s="316"/>
      <c r="O228" s="316"/>
      <c r="P228" s="316"/>
      <c r="Q228" s="316"/>
      <c r="R228" s="316"/>
      <c r="S228" s="316"/>
      <c r="T228" s="316"/>
      <c r="U228" s="316"/>
      <c r="V228" s="316"/>
      <c r="W228" s="316"/>
      <c r="X228" s="316"/>
      <c r="Y228" s="356"/>
      <c r="Z228" s="356"/>
      <c r="AA228" s="316"/>
      <c r="AB228" s="316"/>
      <c r="AC228" s="316"/>
      <c r="AD228" s="316"/>
      <c r="AE228" s="316"/>
      <c r="AF228" s="316"/>
      <c r="AG228" s="316"/>
      <c r="AH228" s="316"/>
      <c r="AI228" s="316"/>
      <c r="AJ228" s="316"/>
      <c r="AK228" s="316"/>
      <c r="AL228" s="316"/>
      <c r="AM228" s="317"/>
      <c r="AN228" s="309"/>
      <c r="AO228" s="309"/>
      <c r="AP228" s="309"/>
    </row>
    <row r="229" spans="2:42" ht="18.75" customHeight="1">
      <c r="B229" s="868" t="s">
        <v>284</v>
      </c>
      <c r="C229" s="869"/>
      <c r="D229" s="869"/>
      <c r="E229" s="869"/>
      <c r="F229" s="869"/>
      <c r="G229" s="869"/>
      <c r="H229" s="869"/>
      <c r="I229" s="869"/>
      <c r="J229" s="870"/>
      <c r="K229" s="310" t="s">
        <v>372</v>
      </c>
      <c r="L229" s="311"/>
      <c r="M229" s="311"/>
      <c r="N229" s="311"/>
      <c r="O229" s="311"/>
      <c r="P229" s="311"/>
      <c r="Q229" s="311"/>
      <c r="R229" s="311"/>
      <c r="S229" s="311"/>
      <c r="T229" s="311"/>
      <c r="U229" s="311"/>
      <c r="V229" s="311"/>
      <c r="W229" s="311"/>
      <c r="X229" s="311"/>
      <c r="Y229" s="311"/>
      <c r="Z229" s="311"/>
      <c r="AA229" s="311"/>
      <c r="AB229" s="311"/>
      <c r="AC229" s="311"/>
      <c r="AD229" s="311"/>
      <c r="AE229" s="311"/>
      <c r="AF229" s="311"/>
      <c r="AG229" s="311"/>
      <c r="AH229" s="311"/>
      <c r="AI229" s="311"/>
      <c r="AJ229" s="311"/>
      <c r="AK229" s="311"/>
      <c r="AL229" s="311"/>
      <c r="AM229" s="312"/>
      <c r="AN229" s="309"/>
      <c r="AO229" s="309"/>
      <c r="AP229" s="309"/>
    </row>
    <row r="230" spans="2:42" ht="18.75" customHeight="1">
      <c r="B230" s="871"/>
      <c r="C230" s="872"/>
      <c r="D230" s="872"/>
      <c r="E230" s="872"/>
      <c r="F230" s="872"/>
      <c r="G230" s="872"/>
      <c r="H230" s="872"/>
      <c r="I230" s="872"/>
      <c r="J230" s="873"/>
      <c r="K230" s="313"/>
      <c r="L230" s="309" t="s">
        <v>100</v>
      </c>
      <c r="M230" s="309"/>
      <c r="N230" s="309"/>
      <c r="O230" s="309"/>
      <c r="P230" s="309"/>
      <c r="Q230" s="309"/>
      <c r="R230" s="309"/>
      <c r="S230" s="309"/>
      <c r="T230" s="309"/>
      <c r="U230" s="309"/>
      <c r="V230" s="309"/>
      <c r="W230" s="309"/>
      <c r="X230" s="309"/>
      <c r="Y230" s="309"/>
      <c r="Z230" s="309"/>
      <c r="AA230" s="309"/>
      <c r="AB230" s="309"/>
      <c r="AC230" s="309"/>
      <c r="AD230" s="309"/>
      <c r="AE230" s="309"/>
      <c r="AF230" s="309"/>
      <c r="AG230" s="309"/>
      <c r="AH230" s="309"/>
      <c r="AI230" s="309"/>
      <c r="AJ230" s="309"/>
      <c r="AK230" s="309"/>
      <c r="AL230" s="309"/>
      <c r="AM230" s="314"/>
      <c r="AN230" s="309"/>
      <c r="AO230" s="309"/>
      <c r="AP230" s="309"/>
    </row>
    <row r="231" spans="2:42" ht="18.75" customHeight="1">
      <c r="B231" s="313"/>
      <c r="C231" s="309"/>
      <c r="D231" s="309"/>
      <c r="E231" s="309"/>
      <c r="F231" s="309"/>
      <c r="G231" s="309"/>
      <c r="H231" s="309"/>
      <c r="I231" s="309"/>
      <c r="J231" s="314"/>
      <c r="K231" s="313"/>
      <c r="L231" s="309"/>
      <c r="M231" s="309"/>
      <c r="N231" s="309"/>
      <c r="O231" s="309"/>
      <c r="P231" s="309"/>
      <c r="Q231" s="309"/>
      <c r="R231" s="309"/>
      <c r="S231" s="309"/>
      <c r="T231" s="309"/>
      <c r="U231" s="309"/>
      <c r="V231" s="309"/>
      <c r="W231" s="309"/>
      <c r="X231" s="309"/>
      <c r="Y231" s="309"/>
      <c r="Z231" s="309"/>
      <c r="AA231" s="309"/>
      <c r="AB231" s="309"/>
      <c r="AC231" s="309"/>
      <c r="AD231" s="309"/>
      <c r="AE231" s="309"/>
      <c r="AF231" s="309"/>
      <c r="AG231" s="309"/>
      <c r="AH231" s="309"/>
      <c r="AI231" s="309"/>
      <c r="AJ231" s="309"/>
      <c r="AK231" s="309"/>
      <c r="AL231" s="309"/>
      <c r="AM231" s="314"/>
      <c r="AN231" s="309"/>
      <c r="AO231" s="309"/>
      <c r="AP231" s="309"/>
    </row>
    <row r="232" spans="2:42" ht="18.75" customHeight="1">
      <c r="B232" s="313"/>
      <c r="C232" s="309"/>
      <c r="D232" s="309"/>
      <c r="E232" s="309"/>
      <c r="F232" s="309"/>
      <c r="G232" s="309"/>
      <c r="H232" s="309"/>
      <c r="I232" s="309"/>
      <c r="J232" s="314"/>
      <c r="K232" s="313"/>
      <c r="L232" s="7" t="s">
        <v>64</v>
      </c>
      <c r="M232" s="8"/>
      <c r="N232" s="8"/>
      <c r="O232" s="8"/>
      <c r="P232" s="9"/>
      <c r="Q232" s="7" t="s">
        <v>133</v>
      </c>
      <c r="R232" s="8"/>
      <c r="S232" s="8"/>
      <c r="T232" s="7" t="s">
        <v>134</v>
      </c>
      <c r="U232" s="8"/>
      <c r="V232" s="8"/>
      <c r="W232" s="9"/>
      <c r="X232" s="849" t="s">
        <v>300</v>
      </c>
      <c r="Y232" s="850"/>
      <c r="Z232" s="850"/>
      <c r="AA232" s="850"/>
      <c r="AB232" s="850"/>
      <c r="AC232" s="850"/>
      <c r="AD232" s="850"/>
      <c r="AE232" s="850"/>
      <c r="AF232" s="850"/>
      <c r="AG232" s="850"/>
      <c r="AH232" s="850"/>
      <c r="AI232" s="850"/>
      <c r="AJ232" s="850"/>
      <c r="AK232" s="850"/>
      <c r="AL232" s="851"/>
      <c r="AM232" s="314"/>
    </row>
    <row r="233" spans="2:42" ht="18.75" customHeight="1">
      <c r="B233" s="313"/>
      <c r="C233" s="309"/>
      <c r="D233" s="309"/>
      <c r="E233" s="309"/>
      <c r="F233" s="309"/>
      <c r="G233" s="309"/>
      <c r="H233" s="309"/>
      <c r="I233" s="309"/>
      <c r="J233" s="314"/>
      <c r="K233" s="313"/>
      <c r="L233" s="12"/>
      <c r="M233" s="13"/>
      <c r="N233" s="13"/>
      <c r="O233" s="13"/>
      <c r="P233" s="14"/>
      <c r="Q233" s="12" t="s">
        <v>132</v>
      </c>
      <c r="R233" s="13"/>
      <c r="S233" s="13"/>
      <c r="T233" s="12" t="s">
        <v>131</v>
      </c>
      <c r="U233" s="13"/>
      <c r="V233" s="13"/>
      <c r="W233" s="14"/>
      <c r="X233" s="884"/>
      <c r="Y233" s="834"/>
      <c r="Z233" s="834"/>
      <c r="AA233" s="834"/>
      <c r="AB233" s="834"/>
      <c r="AC233" s="834"/>
      <c r="AD233" s="834"/>
      <c r="AE233" s="834"/>
      <c r="AF233" s="834"/>
      <c r="AG233" s="834"/>
      <c r="AH233" s="834"/>
      <c r="AI233" s="834"/>
      <c r="AJ233" s="834"/>
      <c r="AK233" s="834"/>
      <c r="AL233" s="885"/>
      <c r="AM233" s="314"/>
      <c r="AN233" s="309"/>
    </row>
    <row r="234" spans="2:42" ht="75" customHeight="1">
      <c r="B234" s="313"/>
      <c r="C234" s="309"/>
      <c r="D234" s="309"/>
      <c r="E234" s="309"/>
      <c r="F234" s="309"/>
      <c r="G234" s="309"/>
      <c r="H234" s="309"/>
      <c r="I234" s="309"/>
      <c r="J234" s="314"/>
      <c r="K234" s="313"/>
      <c r="L234" s="545" t="s">
        <v>65</v>
      </c>
      <c r="M234" s="448"/>
      <c r="N234" s="448"/>
      <c r="O234" s="448"/>
      <c r="P234" s="449"/>
      <c r="Q234" s="845">
        <f>Q196</f>
        <v>0</v>
      </c>
      <c r="R234" s="846"/>
      <c r="S234" s="448" t="s">
        <v>82</v>
      </c>
      <c r="T234" s="904">
        <f>各月実績入力表!AE64</f>
        <v>0</v>
      </c>
      <c r="U234" s="905"/>
      <c r="V234" s="448" t="s">
        <v>70</v>
      </c>
      <c r="W234" s="449"/>
      <c r="X234" s="895"/>
      <c r="Y234" s="882"/>
      <c r="Z234" s="882"/>
      <c r="AA234" s="882"/>
      <c r="AB234" s="882"/>
      <c r="AC234" s="882"/>
      <c r="AD234" s="882"/>
      <c r="AE234" s="882"/>
      <c r="AF234" s="882"/>
      <c r="AG234" s="882"/>
      <c r="AH234" s="882"/>
      <c r="AI234" s="882"/>
      <c r="AJ234" s="882"/>
      <c r="AK234" s="882"/>
      <c r="AL234" s="883"/>
      <c r="AM234" s="314"/>
      <c r="AN234" s="309"/>
    </row>
    <row r="235" spans="2:42" ht="75" customHeight="1">
      <c r="B235" s="313"/>
      <c r="C235" s="309"/>
      <c r="D235" s="309"/>
      <c r="E235" s="309"/>
      <c r="F235" s="309"/>
      <c r="G235" s="309"/>
      <c r="H235" s="309"/>
      <c r="I235" s="309"/>
      <c r="J235" s="314"/>
      <c r="K235" s="313"/>
      <c r="L235" s="545" t="s">
        <v>66</v>
      </c>
      <c r="M235" s="448"/>
      <c r="N235" s="448"/>
      <c r="O235" s="448"/>
      <c r="P235" s="449"/>
      <c r="Q235" s="845">
        <f>Q197</f>
        <v>1</v>
      </c>
      <c r="R235" s="846"/>
      <c r="S235" s="448" t="s">
        <v>82</v>
      </c>
      <c r="T235" s="845">
        <f>各月実績入力表!AE65</f>
        <v>0</v>
      </c>
      <c r="U235" s="846"/>
      <c r="V235" s="448" t="s">
        <v>70</v>
      </c>
      <c r="W235" s="449"/>
      <c r="X235" s="895" t="s">
        <v>611</v>
      </c>
      <c r="Y235" s="882"/>
      <c r="Z235" s="882"/>
      <c r="AA235" s="882"/>
      <c r="AB235" s="882"/>
      <c r="AC235" s="882"/>
      <c r="AD235" s="882"/>
      <c r="AE235" s="882"/>
      <c r="AF235" s="882"/>
      <c r="AG235" s="882"/>
      <c r="AH235" s="882"/>
      <c r="AI235" s="882"/>
      <c r="AJ235" s="882"/>
      <c r="AK235" s="882"/>
      <c r="AL235" s="883"/>
      <c r="AM235" s="314"/>
    </row>
    <row r="236" spans="2:42" ht="75" customHeight="1">
      <c r="B236" s="313"/>
      <c r="C236" s="309"/>
      <c r="D236" s="309"/>
      <c r="E236" s="309"/>
      <c r="F236" s="309"/>
      <c r="G236" s="309"/>
      <c r="H236" s="309"/>
      <c r="I236" s="309"/>
      <c r="J236" s="314"/>
      <c r="K236" s="313"/>
      <c r="L236" s="545" t="s">
        <v>509</v>
      </c>
      <c r="M236" s="448"/>
      <c r="N236" s="448"/>
      <c r="O236" s="448"/>
      <c r="P236" s="449"/>
      <c r="Q236" s="845">
        <f>Q198</f>
        <v>2</v>
      </c>
      <c r="R236" s="846"/>
      <c r="S236" s="448" t="s">
        <v>82</v>
      </c>
      <c r="T236" s="845">
        <f>各月実績入力表!AE66</f>
        <v>0</v>
      </c>
      <c r="U236" s="846"/>
      <c r="V236" s="448" t="s">
        <v>70</v>
      </c>
      <c r="W236" s="449"/>
      <c r="X236" s="895" t="s">
        <v>612</v>
      </c>
      <c r="Y236" s="882"/>
      <c r="Z236" s="882"/>
      <c r="AA236" s="882"/>
      <c r="AB236" s="882"/>
      <c r="AC236" s="882"/>
      <c r="AD236" s="882"/>
      <c r="AE236" s="882"/>
      <c r="AF236" s="882"/>
      <c r="AG236" s="882"/>
      <c r="AH236" s="882"/>
      <c r="AI236" s="882"/>
      <c r="AJ236" s="882"/>
      <c r="AK236" s="882"/>
      <c r="AL236" s="883"/>
      <c r="AM236" s="314"/>
    </row>
    <row r="237" spans="2:42" ht="75" customHeight="1">
      <c r="B237" s="313"/>
      <c r="C237" s="309"/>
      <c r="D237" s="309"/>
      <c r="E237" s="309"/>
      <c r="F237" s="309"/>
      <c r="G237" s="309"/>
      <c r="H237" s="309"/>
      <c r="I237" s="309"/>
      <c r="J237" s="314"/>
      <c r="K237" s="313"/>
      <c r="L237" s="545" t="s">
        <v>599</v>
      </c>
      <c r="M237" s="448"/>
      <c r="N237" s="448"/>
      <c r="O237" s="448"/>
      <c r="P237" s="449"/>
      <c r="Q237" s="845">
        <f>Q199</f>
        <v>1</v>
      </c>
      <c r="R237" s="846"/>
      <c r="S237" s="448" t="s">
        <v>82</v>
      </c>
      <c r="T237" s="845">
        <f>各月実績入力表!AE67</f>
        <v>0</v>
      </c>
      <c r="U237" s="846"/>
      <c r="V237" s="448" t="s">
        <v>70</v>
      </c>
      <c r="W237" s="449"/>
      <c r="X237" s="895" t="s">
        <v>613</v>
      </c>
      <c r="Y237" s="882"/>
      <c r="Z237" s="882"/>
      <c r="AA237" s="882"/>
      <c r="AB237" s="882"/>
      <c r="AC237" s="882"/>
      <c r="AD237" s="882"/>
      <c r="AE237" s="882"/>
      <c r="AF237" s="882"/>
      <c r="AG237" s="882"/>
      <c r="AH237" s="882"/>
      <c r="AI237" s="882"/>
      <c r="AJ237" s="882"/>
      <c r="AK237" s="882"/>
      <c r="AL237" s="883"/>
      <c r="AM237" s="314"/>
    </row>
    <row r="238" spans="2:42" ht="75" customHeight="1">
      <c r="B238" s="313"/>
      <c r="C238" s="309"/>
      <c r="D238" s="309"/>
      <c r="E238" s="309"/>
      <c r="F238" s="309"/>
      <c r="G238" s="309"/>
      <c r="H238" s="309"/>
      <c r="I238" s="309"/>
      <c r="J238" s="314"/>
      <c r="K238" s="313"/>
      <c r="L238" s="4" t="s">
        <v>784</v>
      </c>
      <c r="M238" s="5"/>
      <c r="N238" s="5"/>
      <c r="O238" s="5"/>
      <c r="P238" s="6"/>
      <c r="Q238" s="845">
        <f>Q200</f>
        <v>6</v>
      </c>
      <c r="R238" s="846"/>
      <c r="S238" s="5" t="s">
        <v>82</v>
      </c>
      <c r="T238" s="845">
        <f>各月実績入力表!AE68</f>
        <v>7</v>
      </c>
      <c r="U238" s="846"/>
      <c r="V238" s="5" t="s">
        <v>70</v>
      </c>
      <c r="W238" s="6"/>
      <c r="X238" s="895" t="s">
        <v>810</v>
      </c>
      <c r="Y238" s="882"/>
      <c r="Z238" s="882"/>
      <c r="AA238" s="882"/>
      <c r="AB238" s="882"/>
      <c r="AC238" s="882"/>
      <c r="AD238" s="882"/>
      <c r="AE238" s="882"/>
      <c r="AF238" s="882"/>
      <c r="AG238" s="882"/>
      <c r="AH238" s="882"/>
      <c r="AI238" s="882"/>
      <c r="AJ238" s="882"/>
      <c r="AK238" s="882"/>
      <c r="AL238" s="883"/>
      <c r="AM238" s="314"/>
    </row>
    <row r="239" spans="2:42" ht="18.75" customHeight="1">
      <c r="B239" s="313"/>
      <c r="C239" s="309"/>
      <c r="D239" s="309"/>
      <c r="E239" s="309"/>
      <c r="F239" s="309"/>
      <c r="G239" s="309"/>
      <c r="H239" s="309"/>
      <c r="I239" s="309"/>
      <c r="J239" s="314"/>
      <c r="K239" s="313"/>
      <c r="L239" s="4" t="s">
        <v>68</v>
      </c>
      <c r="M239" s="5"/>
      <c r="N239" s="5"/>
      <c r="O239" s="5"/>
      <c r="P239" s="6"/>
      <c r="Q239" s="845">
        <f>SUM(Q234:R238)</f>
        <v>10</v>
      </c>
      <c r="R239" s="846"/>
      <c r="S239" s="5" t="s">
        <v>82</v>
      </c>
      <c r="T239" s="845">
        <f>SUM(T234:U238)</f>
        <v>7</v>
      </c>
      <c r="U239" s="846"/>
      <c r="V239" s="5" t="s">
        <v>70</v>
      </c>
      <c r="W239" s="6"/>
      <c r="X239" s="327"/>
      <c r="Y239" s="320"/>
      <c r="Z239" s="320"/>
      <c r="AA239" s="320"/>
      <c r="AB239" s="320"/>
      <c r="AC239" s="320"/>
      <c r="AD239" s="320"/>
      <c r="AE239" s="320"/>
      <c r="AF239" s="320"/>
      <c r="AG239" s="320"/>
      <c r="AH239" s="320"/>
      <c r="AI239" s="320"/>
      <c r="AJ239" s="320"/>
      <c r="AK239" s="320"/>
      <c r="AL239" s="321"/>
      <c r="AM239" s="314"/>
    </row>
    <row r="240" spans="2:42" ht="18.75" customHeight="1">
      <c r="B240" s="313"/>
      <c r="C240" s="309"/>
      <c r="D240" s="309"/>
      <c r="E240" s="309"/>
      <c r="F240" s="309"/>
      <c r="G240" s="309"/>
      <c r="H240" s="309"/>
      <c r="I240" s="309"/>
      <c r="J240" s="314"/>
      <c r="K240" s="313"/>
      <c r="L240" s="309"/>
      <c r="M240" s="309"/>
      <c r="N240" s="309"/>
      <c r="O240" s="309"/>
      <c r="P240" s="309"/>
      <c r="Q240" s="309"/>
      <c r="R240" s="309"/>
      <c r="S240" s="309"/>
      <c r="T240" s="309"/>
      <c r="U240" s="309"/>
      <c r="V240" s="309"/>
      <c r="W240" s="309"/>
      <c r="X240" s="309"/>
      <c r="Y240" s="309"/>
      <c r="Z240" s="309"/>
      <c r="AA240" s="309"/>
      <c r="AB240" s="309"/>
      <c r="AC240" s="309"/>
      <c r="AD240" s="309"/>
      <c r="AE240" s="309"/>
      <c r="AF240" s="309"/>
      <c r="AG240" s="309"/>
      <c r="AH240" s="309"/>
      <c r="AI240" s="309"/>
      <c r="AJ240" s="309"/>
      <c r="AK240" s="309"/>
      <c r="AL240" s="309"/>
      <c r="AM240" s="314"/>
      <c r="AN240" s="309"/>
      <c r="AO240" s="309"/>
      <c r="AP240" s="309"/>
    </row>
    <row r="241" spans="2:42" ht="18.75" customHeight="1">
      <c r="B241" s="313"/>
      <c r="C241" s="309"/>
      <c r="D241" s="309"/>
      <c r="E241" s="309"/>
      <c r="F241" s="309"/>
      <c r="G241" s="309"/>
      <c r="H241" s="309"/>
      <c r="I241" s="309"/>
      <c r="J241" s="314"/>
      <c r="K241" s="313"/>
      <c r="L241" s="309" t="s">
        <v>575</v>
      </c>
      <c r="M241" s="309"/>
      <c r="N241" s="309"/>
      <c r="O241" s="309"/>
      <c r="P241" s="309"/>
      <c r="Q241" s="309"/>
      <c r="R241" s="309"/>
      <c r="S241" s="309"/>
      <c r="T241" s="309"/>
      <c r="U241" s="309"/>
      <c r="V241" s="309"/>
      <c r="W241" s="309"/>
      <c r="X241" s="309"/>
      <c r="Y241" s="309"/>
      <c r="Z241" s="309"/>
      <c r="AA241" s="309"/>
      <c r="AB241" s="309"/>
      <c r="AC241" s="309"/>
      <c r="AD241" s="309"/>
      <c r="AE241" s="309"/>
      <c r="AF241" s="309"/>
      <c r="AG241" s="309"/>
      <c r="AH241" s="309"/>
      <c r="AI241" s="309"/>
      <c r="AJ241" s="309"/>
      <c r="AK241" s="309"/>
      <c r="AL241" s="309"/>
      <c r="AM241" s="314"/>
      <c r="AN241" s="309"/>
      <c r="AO241" s="309"/>
      <c r="AP241" s="309"/>
    </row>
    <row r="242" spans="2:42" ht="18.75" customHeight="1">
      <c r="B242" s="313"/>
      <c r="C242" s="309"/>
      <c r="D242" s="309"/>
      <c r="E242" s="309"/>
      <c r="F242" s="309"/>
      <c r="G242" s="309"/>
      <c r="H242" s="309"/>
      <c r="I242" s="309"/>
      <c r="J242" s="314"/>
      <c r="K242" s="313"/>
      <c r="L242" s="309"/>
      <c r="M242" s="309"/>
      <c r="N242" s="309"/>
      <c r="O242" s="309"/>
      <c r="P242" s="309"/>
      <c r="Q242" s="309"/>
      <c r="R242" s="309"/>
      <c r="S242" s="309"/>
      <c r="T242" s="309"/>
      <c r="U242" s="309"/>
      <c r="V242" s="309"/>
      <c r="W242" s="309"/>
      <c r="X242" s="309"/>
      <c r="Y242" s="309"/>
      <c r="Z242" s="309"/>
      <c r="AA242" s="309"/>
      <c r="AB242" s="309"/>
      <c r="AC242" s="309"/>
      <c r="AD242" s="309"/>
      <c r="AE242" s="309"/>
      <c r="AF242" s="309"/>
      <c r="AG242" s="309"/>
      <c r="AH242" s="309"/>
      <c r="AI242" s="309"/>
      <c r="AJ242" s="309"/>
      <c r="AK242" s="309"/>
      <c r="AL242" s="309"/>
      <c r="AM242" s="314"/>
      <c r="AN242" s="309"/>
      <c r="AO242" s="309"/>
      <c r="AP242" s="309"/>
    </row>
    <row r="243" spans="2:42" ht="18.75" customHeight="1">
      <c r="B243" s="313"/>
      <c r="C243" s="309"/>
      <c r="D243" s="309"/>
      <c r="E243" s="309"/>
      <c r="F243" s="309"/>
      <c r="G243" s="309"/>
      <c r="H243" s="309"/>
      <c r="I243" s="309"/>
      <c r="J243" s="314"/>
      <c r="K243" s="313"/>
      <c r="L243" s="309"/>
      <c r="M243" s="852">
        <f>T239</f>
        <v>7</v>
      </c>
      <c r="N243" s="852"/>
      <c r="O243" s="309" t="s">
        <v>304</v>
      </c>
      <c r="P243" s="329"/>
      <c r="Q243" s="1" t="s">
        <v>305</v>
      </c>
      <c r="R243" s="852">
        <f>Q239</f>
        <v>10</v>
      </c>
      <c r="S243" s="852"/>
      <c r="T243" s="309" t="s">
        <v>229</v>
      </c>
      <c r="U243" s="309" t="s">
        <v>126</v>
      </c>
      <c r="V243" s="852">
        <f>IF(R243&gt;0,M243/R243,0)</f>
        <v>0.7</v>
      </c>
      <c r="W243" s="852"/>
      <c r="X243" s="309" t="s">
        <v>135</v>
      </c>
      <c r="Y243" s="309"/>
      <c r="Z243" s="309"/>
      <c r="AA243" s="309"/>
      <c r="AB243" s="309"/>
      <c r="AC243" s="309"/>
      <c r="AD243" s="309"/>
      <c r="AE243" s="309"/>
      <c r="AF243" s="309"/>
      <c r="AG243" s="309"/>
      <c r="AH243" s="309"/>
      <c r="AI243" s="309"/>
      <c r="AJ243" s="309"/>
      <c r="AK243" s="309"/>
      <c r="AL243" s="309"/>
      <c r="AM243" s="314"/>
      <c r="AN243" s="309"/>
      <c r="AO243" s="309"/>
      <c r="AP243" s="309"/>
    </row>
    <row r="244" spans="2:42" ht="18.75" customHeight="1">
      <c r="B244" s="313"/>
      <c r="C244" s="309"/>
      <c r="D244" s="309"/>
      <c r="E244" s="309"/>
      <c r="F244" s="309"/>
      <c r="G244" s="309"/>
      <c r="H244" s="309"/>
      <c r="I244" s="309"/>
      <c r="J244" s="314"/>
      <c r="K244" s="313"/>
      <c r="L244" s="309"/>
      <c r="M244" s="309"/>
      <c r="N244" s="309"/>
      <c r="O244" s="309" t="s">
        <v>189</v>
      </c>
      <c r="P244" s="309"/>
      <c r="Q244" s="309"/>
      <c r="R244" s="309"/>
      <c r="S244" s="309"/>
      <c r="T244" s="309"/>
      <c r="U244" s="309"/>
      <c r="V244" s="309"/>
      <c r="W244" s="309"/>
      <c r="X244" s="309"/>
      <c r="Y244" s="309"/>
      <c r="Z244" s="309"/>
      <c r="AA244" s="309"/>
      <c r="AB244" s="309"/>
      <c r="AC244" s="309"/>
      <c r="AD244" s="309"/>
      <c r="AE244" s="309"/>
      <c r="AF244" s="309"/>
      <c r="AG244" s="309"/>
      <c r="AH244" s="309"/>
      <c r="AI244" s="309"/>
      <c r="AJ244" s="309"/>
      <c r="AK244" s="309"/>
      <c r="AL244" s="309"/>
      <c r="AM244" s="314"/>
      <c r="AN244" s="309"/>
      <c r="AO244" s="309"/>
      <c r="AP244" s="309"/>
    </row>
    <row r="245" spans="2:42" ht="18.75" customHeight="1" thickBot="1">
      <c r="B245" s="313"/>
      <c r="C245" s="309"/>
      <c r="D245" s="309"/>
      <c r="E245" s="309"/>
      <c r="F245" s="309"/>
      <c r="G245" s="309"/>
      <c r="H245" s="309"/>
      <c r="I245" s="309"/>
      <c r="J245" s="314"/>
      <c r="K245" s="313"/>
      <c r="L245" s="309"/>
      <c r="M245" s="852"/>
      <c r="N245" s="852"/>
      <c r="O245" s="309"/>
      <c r="P245" s="309"/>
      <c r="Q245" s="329"/>
      <c r="R245" s="309"/>
      <c r="S245" s="309"/>
      <c r="T245" s="309"/>
      <c r="U245" s="309"/>
      <c r="V245" s="852"/>
      <c r="W245" s="852"/>
      <c r="X245" s="309"/>
      <c r="Y245" s="309"/>
      <c r="Z245" s="309"/>
      <c r="AA245" s="333" t="s">
        <v>136</v>
      </c>
      <c r="AB245" s="333"/>
      <c r="AC245" s="333"/>
      <c r="AD245" s="835">
        <f>IF(V243&gt;=0.5,ROUND(V243,0),1)</f>
        <v>1</v>
      </c>
      <c r="AE245" s="835"/>
      <c r="AF245" s="333" t="s">
        <v>137</v>
      </c>
      <c r="AG245" s="333"/>
      <c r="AH245" s="333"/>
      <c r="AI245" s="333"/>
      <c r="AJ245" s="333"/>
      <c r="AK245" s="333"/>
      <c r="AL245" s="333"/>
      <c r="AM245" s="314"/>
      <c r="AN245" s="309"/>
      <c r="AO245" s="309"/>
      <c r="AP245" s="309"/>
    </row>
    <row r="246" spans="2:42" ht="18.75" customHeight="1" thickTop="1">
      <c r="B246" s="313"/>
      <c r="C246" s="309"/>
      <c r="D246" s="309"/>
      <c r="E246" s="309"/>
      <c r="F246" s="309"/>
      <c r="G246" s="309"/>
      <c r="H246" s="309"/>
      <c r="I246" s="309"/>
      <c r="J246" s="314"/>
      <c r="K246" s="313"/>
      <c r="L246" s="309"/>
      <c r="M246" s="309"/>
      <c r="N246" s="309"/>
      <c r="O246" s="309"/>
      <c r="P246" s="309"/>
      <c r="Q246" s="309"/>
      <c r="R246" s="309"/>
      <c r="S246" s="309"/>
      <c r="T246" s="309"/>
      <c r="U246" s="309"/>
      <c r="V246" s="309"/>
      <c r="W246" s="309"/>
      <c r="X246" s="309"/>
      <c r="Y246" s="309"/>
      <c r="Z246" s="309"/>
      <c r="AA246" s="309"/>
      <c r="AB246" s="309"/>
      <c r="AC246" s="309"/>
      <c r="AD246" s="309"/>
      <c r="AE246" s="309"/>
      <c r="AF246" s="309"/>
      <c r="AG246" s="309"/>
      <c r="AH246" s="309"/>
      <c r="AI246" s="309"/>
      <c r="AJ246" s="309"/>
      <c r="AK246" s="309"/>
      <c r="AL246" s="309"/>
      <c r="AM246" s="314"/>
      <c r="AN246" s="309"/>
      <c r="AO246" s="309"/>
      <c r="AP246" s="309"/>
    </row>
    <row r="247" spans="2:42" ht="18.75" customHeight="1">
      <c r="B247" s="313"/>
      <c r="C247" s="309"/>
      <c r="D247" s="309"/>
      <c r="E247" s="309"/>
      <c r="F247" s="309"/>
      <c r="G247" s="309"/>
      <c r="H247" s="309"/>
      <c r="I247" s="309"/>
      <c r="J247" s="314"/>
      <c r="K247" s="313"/>
      <c r="L247" s="309" t="s">
        <v>590</v>
      </c>
      <c r="M247" s="309"/>
      <c r="N247" s="309"/>
      <c r="O247" s="309"/>
      <c r="P247" s="309"/>
      <c r="Q247" s="309"/>
      <c r="R247" s="309"/>
      <c r="S247" s="309"/>
      <c r="T247" s="309"/>
      <c r="U247" s="309"/>
      <c r="V247" s="852">
        <f>AD204</f>
        <v>6</v>
      </c>
      <c r="W247" s="852"/>
      <c r="X247" s="309" t="s">
        <v>82</v>
      </c>
      <c r="Y247" s="329" t="s">
        <v>141</v>
      </c>
      <c r="Z247" s="309" t="s">
        <v>140</v>
      </c>
      <c r="AA247" s="309"/>
      <c r="AB247" s="309"/>
      <c r="AC247" s="1"/>
      <c r="AD247" s="1"/>
      <c r="AE247" s="852">
        <f>V226</f>
        <v>1</v>
      </c>
      <c r="AF247" s="852"/>
      <c r="AG247" s="309" t="s">
        <v>82</v>
      </c>
      <c r="AH247" s="309"/>
      <c r="AI247" s="309" t="s">
        <v>79</v>
      </c>
      <c r="AJ247" s="852">
        <f>V247-AE247</f>
        <v>5</v>
      </c>
      <c r="AK247" s="852"/>
      <c r="AL247" s="309" t="s">
        <v>82</v>
      </c>
      <c r="AM247" s="314"/>
      <c r="AN247" s="309"/>
      <c r="AO247" s="309"/>
      <c r="AP247" s="309"/>
    </row>
    <row r="248" spans="2:42" ht="18.75" customHeight="1">
      <c r="B248" s="313"/>
      <c r="C248" s="309"/>
      <c r="D248" s="309"/>
      <c r="E248" s="309"/>
      <c r="F248" s="309"/>
      <c r="G248" s="309"/>
      <c r="H248" s="309"/>
      <c r="I248" s="309"/>
      <c r="J248" s="314"/>
      <c r="K248" s="313"/>
      <c r="L248" s="309"/>
      <c r="M248" s="309"/>
      <c r="N248" s="309"/>
      <c r="O248" s="309"/>
      <c r="P248" s="309"/>
      <c r="Q248" s="309"/>
      <c r="R248" s="309"/>
      <c r="S248" s="309"/>
      <c r="T248" s="309"/>
      <c r="U248" s="309"/>
      <c r="V248" s="852">
        <f>AJ247</f>
        <v>5</v>
      </c>
      <c r="W248" s="852"/>
      <c r="X248" s="309" t="s">
        <v>82</v>
      </c>
      <c r="Y248" s="309" t="s">
        <v>138</v>
      </c>
      <c r="Z248" s="1" t="s">
        <v>139</v>
      </c>
      <c r="AA248" s="1"/>
      <c r="AB248" s="309"/>
      <c r="AC248" s="309"/>
      <c r="AD248" s="309"/>
      <c r="AE248" s="852">
        <f>AD245</f>
        <v>1</v>
      </c>
      <c r="AF248" s="852"/>
      <c r="AG248" s="891" t="s">
        <v>135</v>
      </c>
      <c r="AH248" s="891"/>
      <c r="AI248" s="309" t="s">
        <v>79</v>
      </c>
      <c r="AJ248" s="852">
        <f>V248*AE248</f>
        <v>5</v>
      </c>
      <c r="AK248" s="852"/>
      <c r="AL248" s="309" t="s">
        <v>70</v>
      </c>
      <c r="AM248" s="314"/>
      <c r="AN248" s="309"/>
      <c r="AO248" s="309"/>
      <c r="AP248" s="309"/>
    </row>
    <row r="249" spans="2:42" ht="18.75" customHeight="1">
      <c r="B249" s="313"/>
      <c r="C249" s="309"/>
      <c r="D249" s="309"/>
      <c r="E249" s="309"/>
      <c r="F249" s="309"/>
      <c r="G249" s="309"/>
      <c r="H249" s="309"/>
      <c r="I249" s="309"/>
      <c r="J249" s="314"/>
      <c r="K249" s="313"/>
      <c r="L249" s="309"/>
      <c r="M249" s="309"/>
      <c r="N249" s="309"/>
      <c r="O249" s="309"/>
      <c r="P249" s="309"/>
      <c r="Q249" s="309"/>
      <c r="R249" s="309"/>
      <c r="S249" s="309"/>
      <c r="T249" s="309"/>
      <c r="U249" s="309"/>
      <c r="V249" s="309"/>
      <c r="W249" s="309"/>
      <c r="X249" s="309"/>
      <c r="Y249" s="309"/>
      <c r="Z249" s="309"/>
      <c r="AA249" s="309"/>
      <c r="AB249" s="309"/>
      <c r="AC249" s="309"/>
      <c r="AD249" s="309"/>
      <c r="AE249" s="309"/>
      <c r="AF249" s="309"/>
      <c r="AG249" s="309"/>
      <c r="AH249" s="309"/>
      <c r="AI249" s="309"/>
      <c r="AJ249" s="309"/>
      <c r="AK249" s="309"/>
      <c r="AL249" s="309"/>
      <c r="AM249" s="314"/>
      <c r="AN249" s="309"/>
      <c r="AO249" s="309"/>
      <c r="AP249" s="309"/>
    </row>
    <row r="250" spans="2:42" ht="18.75" customHeight="1">
      <c r="B250" s="313"/>
      <c r="C250" s="309"/>
      <c r="D250" s="309"/>
      <c r="E250" s="309"/>
      <c r="F250" s="309"/>
      <c r="G250" s="309"/>
      <c r="H250" s="309"/>
      <c r="I250" s="309"/>
      <c r="J250" s="314"/>
      <c r="K250" s="313"/>
      <c r="L250" s="309" t="s">
        <v>91</v>
      </c>
      <c r="M250" s="309" t="s">
        <v>371</v>
      </c>
      <c r="N250" s="309"/>
      <c r="O250" s="309"/>
      <c r="P250" s="309"/>
      <c r="Q250" s="309"/>
      <c r="R250" s="309"/>
      <c r="S250" s="309"/>
      <c r="T250" s="309"/>
      <c r="U250" s="309"/>
      <c r="V250" s="309"/>
      <c r="W250" s="309"/>
      <c r="X250" s="309"/>
      <c r="Y250" s="309"/>
      <c r="Z250" s="309"/>
      <c r="AA250" s="309"/>
      <c r="AB250" s="309"/>
      <c r="AC250" s="309"/>
      <c r="AD250" s="309"/>
      <c r="AE250" s="309"/>
      <c r="AF250" s="309"/>
      <c r="AG250" s="309"/>
      <c r="AH250" s="309"/>
      <c r="AI250" s="309"/>
      <c r="AJ250" s="309"/>
      <c r="AK250" s="309"/>
      <c r="AL250" s="309"/>
      <c r="AM250" s="314"/>
      <c r="AN250" s="309"/>
      <c r="AO250" s="309"/>
      <c r="AP250" s="309"/>
    </row>
    <row r="251" spans="2:42" ht="18.75" customHeight="1">
      <c r="B251" s="313"/>
      <c r="C251" s="309"/>
      <c r="D251" s="309"/>
      <c r="E251" s="309"/>
      <c r="F251" s="309"/>
      <c r="G251" s="309"/>
      <c r="H251" s="309"/>
      <c r="I251" s="309"/>
      <c r="J251" s="314"/>
      <c r="K251" s="313"/>
      <c r="L251" s="309"/>
      <c r="M251" s="309" t="s">
        <v>109</v>
      </c>
      <c r="N251" s="309"/>
      <c r="O251" s="309"/>
      <c r="P251" s="309"/>
      <c r="Q251" s="309"/>
      <c r="R251" s="852">
        <f>AE247</f>
        <v>1</v>
      </c>
      <c r="S251" s="852"/>
      <c r="T251" s="309" t="s">
        <v>110</v>
      </c>
      <c r="U251" s="309"/>
      <c r="V251" s="309"/>
      <c r="W251" s="309" t="s">
        <v>111</v>
      </c>
      <c r="X251" s="309"/>
      <c r="Y251" s="309"/>
      <c r="Z251" s="309" t="s">
        <v>79</v>
      </c>
      <c r="AA251" s="309"/>
      <c r="AB251" s="852">
        <f>R251*4</f>
        <v>4</v>
      </c>
      <c r="AC251" s="852"/>
      <c r="AD251" s="309" t="s">
        <v>70</v>
      </c>
      <c r="AE251" s="309"/>
      <c r="AF251" s="309"/>
      <c r="AG251" s="309"/>
      <c r="AH251" s="309"/>
      <c r="AI251" s="309"/>
      <c r="AJ251" s="309"/>
      <c r="AK251" s="309"/>
      <c r="AL251" s="309"/>
      <c r="AM251" s="314"/>
      <c r="AN251" s="309"/>
      <c r="AO251" s="309"/>
      <c r="AP251" s="309"/>
    </row>
    <row r="252" spans="2:42" ht="18.75" customHeight="1">
      <c r="B252" s="313"/>
      <c r="C252" s="309"/>
      <c r="D252" s="309"/>
      <c r="E252" s="309"/>
      <c r="F252" s="309"/>
      <c r="G252" s="309"/>
      <c r="H252" s="309"/>
      <c r="I252" s="309"/>
      <c r="J252" s="314"/>
      <c r="K252" s="313"/>
      <c r="L252" s="309"/>
      <c r="M252" s="309"/>
      <c r="N252" s="309"/>
      <c r="O252" s="309"/>
      <c r="P252" s="309"/>
      <c r="Q252" s="309"/>
      <c r="R252" s="309"/>
      <c r="S252" s="309"/>
      <c r="T252" s="309"/>
      <c r="U252" s="309"/>
      <c r="V252" s="309"/>
      <c r="W252" s="309"/>
      <c r="X252" s="309"/>
      <c r="Y252" s="309"/>
      <c r="Z252" s="309"/>
      <c r="AA252" s="309"/>
      <c r="AB252" s="309"/>
      <c r="AC252" s="309"/>
      <c r="AD252" s="309"/>
      <c r="AE252" s="309"/>
      <c r="AF252" s="309"/>
      <c r="AG252" s="309"/>
      <c r="AH252" s="309"/>
      <c r="AI252" s="309"/>
      <c r="AJ252" s="309"/>
      <c r="AK252" s="309"/>
      <c r="AL252" s="309"/>
      <c r="AM252" s="314"/>
      <c r="AN252" s="309"/>
      <c r="AO252" s="309"/>
      <c r="AP252" s="309"/>
    </row>
    <row r="253" spans="2:42" ht="18.75" customHeight="1">
      <c r="B253" s="313"/>
      <c r="C253" s="309"/>
      <c r="D253" s="309"/>
      <c r="E253" s="309"/>
      <c r="F253" s="309"/>
      <c r="G253" s="309"/>
      <c r="H253" s="309"/>
      <c r="I253" s="309"/>
      <c r="J253" s="314"/>
      <c r="K253" s="313"/>
      <c r="L253" s="309"/>
      <c r="M253" s="309" t="s">
        <v>51</v>
      </c>
      <c r="N253" s="309"/>
      <c r="O253" s="309"/>
      <c r="P253" s="309"/>
      <c r="Q253" s="309"/>
      <c r="R253" s="309"/>
      <c r="S253" s="309"/>
      <c r="T253" s="309"/>
      <c r="U253" s="309"/>
      <c r="V253" s="309"/>
      <c r="W253" s="309"/>
      <c r="X253" s="852">
        <f>AJ248</f>
        <v>5</v>
      </c>
      <c r="Y253" s="852"/>
      <c r="Z253" s="309" t="s">
        <v>114</v>
      </c>
      <c r="AA253" s="309"/>
      <c r="AB253" s="309"/>
      <c r="AC253" s="309"/>
      <c r="AD253" s="852">
        <f>AB251</f>
        <v>4</v>
      </c>
      <c r="AE253" s="852"/>
      <c r="AF253" s="309" t="s">
        <v>115</v>
      </c>
      <c r="AG253" s="309"/>
      <c r="AH253" s="309"/>
      <c r="AI253" s="852">
        <f>X253+AD253</f>
        <v>9</v>
      </c>
      <c r="AJ253" s="852"/>
      <c r="AK253" s="309" t="s">
        <v>70</v>
      </c>
      <c r="AL253" s="309"/>
      <c r="AM253" s="314"/>
      <c r="AN253" s="309"/>
      <c r="AO253" s="309"/>
    </row>
    <row r="254" spans="2:42" ht="18.75" customHeight="1">
      <c r="B254" s="313"/>
      <c r="C254" s="309"/>
      <c r="D254" s="309"/>
      <c r="E254" s="309"/>
      <c r="F254" s="309"/>
      <c r="G254" s="309"/>
      <c r="H254" s="309"/>
      <c r="I254" s="309"/>
      <c r="J254" s="314"/>
      <c r="K254" s="313"/>
      <c r="L254" s="309"/>
      <c r="M254" s="309"/>
      <c r="N254" s="309"/>
      <c r="O254" s="309"/>
      <c r="P254" s="309"/>
      <c r="Q254" s="309"/>
      <c r="R254" s="309"/>
      <c r="S254" s="309"/>
      <c r="T254" s="309"/>
      <c r="U254" s="309"/>
      <c r="V254" s="309"/>
      <c r="W254" s="309"/>
      <c r="X254" s="309"/>
      <c r="Y254" s="309"/>
      <c r="Z254" s="309"/>
      <c r="AA254" s="309"/>
      <c r="AB254" s="309"/>
      <c r="AC254" s="309"/>
      <c r="AD254" s="309"/>
      <c r="AE254" s="309"/>
      <c r="AF254" s="309"/>
      <c r="AG254" s="309"/>
      <c r="AH254" s="309"/>
      <c r="AI254" s="309"/>
      <c r="AJ254" s="309"/>
      <c r="AK254" s="309"/>
      <c r="AL254" s="309"/>
      <c r="AM254" s="314"/>
      <c r="AN254" s="309"/>
      <c r="AO254" s="309"/>
      <c r="AP254" s="309"/>
    </row>
    <row r="255" spans="2:42" ht="18.75" customHeight="1" thickBot="1">
      <c r="B255" s="313"/>
      <c r="C255" s="309"/>
      <c r="D255" s="309"/>
      <c r="E255" s="309"/>
      <c r="F255" s="309"/>
      <c r="G255" s="309"/>
      <c r="H255" s="309"/>
      <c r="I255" s="309"/>
      <c r="J255" s="314"/>
      <c r="K255" s="313"/>
      <c r="L255" s="309"/>
      <c r="M255" s="309"/>
      <c r="N255" s="309"/>
      <c r="O255" s="309"/>
      <c r="P255" s="309"/>
      <c r="Q255" s="309"/>
      <c r="R255" s="309"/>
      <c r="S255" s="309"/>
      <c r="T255" s="309"/>
      <c r="U255" s="309"/>
      <c r="V255" s="339" t="s">
        <v>142</v>
      </c>
      <c r="W255" s="339"/>
      <c r="X255" s="339"/>
      <c r="Y255" s="339"/>
      <c r="Z255" s="339"/>
      <c r="AA255" s="339"/>
      <c r="AB255" s="339"/>
      <c r="AC255" s="339"/>
      <c r="AD255" s="339"/>
      <c r="AE255" s="339"/>
      <c r="AF255" s="339"/>
      <c r="AG255" s="835">
        <f>AI253</f>
        <v>9</v>
      </c>
      <c r="AH255" s="835"/>
      <c r="AI255" s="339" t="s">
        <v>49</v>
      </c>
      <c r="AJ255" s="339"/>
      <c r="AK255" s="339"/>
      <c r="AL255" s="339"/>
      <c r="AM255" s="314"/>
      <c r="AN255" s="309"/>
      <c r="AO255" s="309"/>
      <c r="AP255" s="309"/>
    </row>
    <row r="256" spans="2:42" ht="18.75" customHeight="1" thickTop="1">
      <c r="B256" s="315"/>
      <c r="C256" s="316"/>
      <c r="D256" s="316"/>
      <c r="E256" s="316"/>
      <c r="F256" s="316"/>
      <c r="G256" s="316"/>
      <c r="H256" s="316"/>
      <c r="I256" s="316"/>
      <c r="J256" s="317"/>
      <c r="K256" s="315"/>
      <c r="L256" s="316"/>
      <c r="M256" s="316"/>
      <c r="N256" s="316"/>
      <c r="O256" s="316"/>
      <c r="P256" s="316"/>
      <c r="Q256" s="316"/>
      <c r="R256" s="316"/>
      <c r="S256" s="316"/>
      <c r="T256" s="316"/>
      <c r="U256" s="316"/>
      <c r="V256" s="316"/>
      <c r="W256" s="316"/>
      <c r="X256" s="316"/>
      <c r="Y256" s="316"/>
      <c r="Z256" s="316"/>
      <c r="AA256" s="316"/>
      <c r="AB256" s="316"/>
      <c r="AC256" s="316"/>
      <c r="AD256" s="316"/>
      <c r="AE256" s="316"/>
      <c r="AF256" s="316"/>
      <c r="AG256" s="316"/>
      <c r="AH256" s="316"/>
      <c r="AI256" s="316"/>
      <c r="AJ256" s="316"/>
      <c r="AK256" s="316"/>
      <c r="AL256" s="316"/>
      <c r="AM256" s="317"/>
      <c r="AN256" s="309"/>
      <c r="AO256" s="309"/>
      <c r="AP256" s="309"/>
    </row>
    <row r="257" spans="2:42" ht="18.75" customHeight="1">
      <c r="B257" s="868" t="s">
        <v>551</v>
      </c>
      <c r="C257" s="869"/>
      <c r="D257" s="869"/>
      <c r="E257" s="869"/>
      <c r="F257" s="869"/>
      <c r="G257" s="869"/>
      <c r="H257" s="869"/>
      <c r="I257" s="869"/>
      <c r="J257" s="870"/>
      <c r="K257" s="310" t="s">
        <v>289</v>
      </c>
      <c r="L257" s="311"/>
      <c r="M257" s="311"/>
      <c r="N257" s="311"/>
      <c r="O257" s="311"/>
      <c r="P257" s="311"/>
      <c r="Q257" s="311"/>
      <c r="R257" s="311"/>
      <c r="S257" s="311"/>
      <c r="T257" s="311"/>
      <c r="U257" s="311"/>
      <c r="V257" s="311"/>
      <c r="W257" s="311"/>
      <c r="X257" s="311"/>
      <c r="Y257" s="311"/>
      <c r="Z257" s="311"/>
      <c r="AA257" s="311"/>
      <c r="AB257" s="311"/>
      <c r="AC257" s="311"/>
      <c r="AD257" s="311"/>
      <c r="AE257" s="311"/>
      <c r="AF257" s="311"/>
      <c r="AG257" s="311"/>
      <c r="AH257" s="311"/>
      <c r="AI257" s="311"/>
      <c r="AJ257" s="311"/>
      <c r="AK257" s="311"/>
      <c r="AL257" s="311"/>
      <c r="AM257" s="312"/>
      <c r="AN257" s="309"/>
      <c r="AO257" s="309"/>
      <c r="AP257" s="309"/>
    </row>
    <row r="258" spans="2:42" ht="18.75" customHeight="1">
      <c r="B258" s="871"/>
      <c r="C258" s="872"/>
      <c r="D258" s="872"/>
      <c r="E258" s="872"/>
      <c r="F258" s="872"/>
      <c r="G258" s="872"/>
      <c r="H258" s="872"/>
      <c r="I258" s="872"/>
      <c r="J258" s="873"/>
      <c r="K258" s="313" t="s">
        <v>290</v>
      </c>
      <c r="L258" s="309"/>
      <c r="M258" s="309"/>
      <c r="N258" s="309"/>
      <c r="O258" s="309"/>
      <c r="P258" s="309"/>
      <c r="Q258" s="309"/>
      <c r="R258" s="309"/>
      <c r="S258" s="309"/>
      <c r="T258" s="309"/>
      <c r="U258" s="309"/>
      <c r="V258" s="309"/>
      <c r="W258" s="309"/>
      <c r="X258" s="309"/>
      <c r="Y258" s="309"/>
      <c r="Z258" s="309"/>
      <c r="AA258" s="309"/>
      <c r="AB258" s="309"/>
      <c r="AC258" s="309"/>
      <c r="AD258" s="309"/>
      <c r="AE258" s="309"/>
      <c r="AF258" s="309"/>
      <c r="AG258" s="309"/>
      <c r="AH258" s="309"/>
      <c r="AI258" s="309"/>
      <c r="AJ258" s="309"/>
      <c r="AK258" s="309"/>
      <c r="AL258" s="309"/>
      <c r="AM258" s="314"/>
      <c r="AN258" s="309"/>
      <c r="AO258" s="309"/>
      <c r="AP258" s="309"/>
    </row>
    <row r="259" spans="2:42" ht="18.75" customHeight="1">
      <c r="B259" s="871"/>
      <c r="C259" s="872"/>
      <c r="D259" s="872"/>
      <c r="E259" s="872"/>
      <c r="F259" s="872"/>
      <c r="G259" s="872"/>
      <c r="H259" s="872"/>
      <c r="I259" s="872"/>
      <c r="J259" s="873"/>
      <c r="K259" s="313"/>
      <c r="L259" s="309"/>
      <c r="M259" s="309"/>
      <c r="N259" s="309"/>
      <c r="O259" s="309"/>
      <c r="P259" s="309"/>
      <c r="Q259" s="309"/>
      <c r="R259" s="309"/>
      <c r="S259" s="309"/>
      <c r="T259" s="309"/>
      <c r="U259" s="309"/>
      <c r="V259" s="309"/>
      <c r="W259" s="309"/>
      <c r="X259" s="309"/>
      <c r="Y259" s="309"/>
      <c r="Z259" s="309"/>
      <c r="AA259" s="309"/>
      <c r="AB259" s="309"/>
      <c r="AC259" s="309"/>
      <c r="AD259" s="309"/>
      <c r="AE259" s="309"/>
      <c r="AF259" s="309"/>
      <c r="AG259" s="309"/>
      <c r="AH259" s="309"/>
      <c r="AI259" s="309"/>
      <c r="AJ259" s="309"/>
      <c r="AK259" s="309"/>
      <c r="AL259" s="309"/>
      <c r="AM259" s="314"/>
      <c r="AN259" s="309"/>
      <c r="AO259" s="309"/>
      <c r="AP259" s="309"/>
    </row>
    <row r="260" spans="2:42" ht="18.75" customHeight="1">
      <c r="B260" s="313"/>
      <c r="C260" s="309"/>
      <c r="D260" s="309"/>
      <c r="E260" s="309"/>
      <c r="F260" s="309"/>
      <c r="G260" s="309"/>
      <c r="H260" s="309"/>
      <c r="I260" s="309"/>
      <c r="J260" s="314"/>
      <c r="K260" s="313"/>
      <c r="L260" s="309"/>
      <c r="M260" s="309"/>
      <c r="N260" s="309"/>
      <c r="O260" s="309"/>
      <c r="P260" s="309"/>
      <c r="Q260" s="309"/>
      <c r="R260" s="309"/>
      <c r="S260" s="309"/>
      <c r="T260" s="309"/>
      <c r="U260" s="309"/>
      <c r="V260" s="309"/>
      <c r="W260" s="309"/>
      <c r="X260" s="309"/>
      <c r="Y260" s="309"/>
      <c r="Z260" s="309"/>
      <c r="AA260" s="309"/>
      <c r="AB260" s="309"/>
      <c r="AC260" s="309"/>
      <c r="AD260" s="309"/>
      <c r="AE260" s="309"/>
      <c r="AF260" s="309"/>
      <c r="AG260" s="309"/>
      <c r="AH260" s="309"/>
      <c r="AI260" s="309"/>
      <c r="AJ260" s="309"/>
      <c r="AK260" s="309"/>
      <c r="AL260" s="309"/>
      <c r="AM260" s="314"/>
      <c r="AN260" s="309"/>
      <c r="AO260" s="309"/>
      <c r="AP260" s="309"/>
    </row>
    <row r="261" spans="2:42" ht="18.75" customHeight="1">
      <c r="B261" s="313"/>
      <c r="C261" s="309"/>
      <c r="D261" s="309"/>
      <c r="E261" s="309"/>
      <c r="F261" s="309"/>
      <c r="G261" s="309"/>
      <c r="H261" s="309"/>
      <c r="I261" s="309"/>
      <c r="J261" s="314"/>
      <c r="K261" s="313"/>
      <c r="L261" s="4" t="s">
        <v>64</v>
      </c>
      <c r="M261" s="5"/>
      <c r="N261" s="5"/>
      <c r="O261" s="5"/>
      <c r="P261" s="6"/>
      <c r="Q261" s="4" t="s">
        <v>294</v>
      </c>
      <c r="R261" s="5"/>
      <c r="S261" s="5"/>
      <c r="T261" s="5"/>
      <c r="U261" s="6"/>
      <c r="V261" s="4"/>
      <c r="W261" s="5"/>
      <c r="X261" s="320"/>
      <c r="Y261" s="320"/>
      <c r="Z261" s="320"/>
      <c r="AA261" s="320"/>
      <c r="AB261" s="320"/>
      <c r="AC261" s="320"/>
      <c r="AD261" s="320"/>
      <c r="AE261" s="320"/>
      <c r="AF261" s="320"/>
      <c r="AG261" s="320"/>
      <c r="AH261" s="320"/>
      <c r="AI261" s="320"/>
      <c r="AJ261" s="320"/>
      <c r="AK261" s="320"/>
      <c r="AL261" s="321"/>
      <c r="AM261" s="332"/>
      <c r="AN261" s="309"/>
      <c r="AO261" s="309"/>
      <c r="AP261" s="309"/>
    </row>
    <row r="262" spans="2:42" ht="75" customHeight="1">
      <c r="B262" s="313"/>
      <c r="C262" s="309"/>
      <c r="D262" s="309"/>
      <c r="E262" s="309"/>
      <c r="F262" s="309"/>
      <c r="G262" s="309"/>
      <c r="H262" s="309"/>
      <c r="I262" s="309"/>
      <c r="J262" s="314"/>
      <c r="K262" s="313"/>
      <c r="L262" s="545" t="s">
        <v>65</v>
      </c>
      <c r="M262" s="448"/>
      <c r="N262" s="448"/>
      <c r="O262" s="448"/>
      <c r="P262" s="449"/>
      <c r="Q262" s="845">
        <f>各月実績入力表!AE76</f>
        <v>30</v>
      </c>
      <c r="R262" s="846"/>
      <c r="S262" s="448" t="s">
        <v>82</v>
      </c>
      <c r="T262" s="448"/>
      <c r="U262" s="449"/>
      <c r="V262" s="895" t="s">
        <v>806</v>
      </c>
      <c r="W262" s="882"/>
      <c r="X262" s="882"/>
      <c r="Y262" s="882"/>
      <c r="Z262" s="882"/>
      <c r="AA262" s="882"/>
      <c r="AB262" s="882"/>
      <c r="AC262" s="882"/>
      <c r="AD262" s="882"/>
      <c r="AE262" s="882"/>
      <c r="AF262" s="882"/>
      <c r="AG262" s="882"/>
      <c r="AH262" s="882"/>
      <c r="AI262" s="882"/>
      <c r="AJ262" s="882"/>
      <c r="AK262" s="882"/>
      <c r="AL262" s="883"/>
      <c r="AM262" s="332"/>
      <c r="AN262" s="309"/>
      <c r="AO262" s="309"/>
      <c r="AP262" s="309"/>
    </row>
    <row r="263" spans="2:42" ht="75" customHeight="1">
      <c r="B263" s="313"/>
      <c r="C263" s="309"/>
      <c r="D263" s="309"/>
      <c r="E263" s="309"/>
      <c r="F263" s="309"/>
      <c r="G263" s="309"/>
      <c r="H263" s="309"/>
      <c r="I263" s="309"/>
      <c r="J263" s="314"/>
      <c r="K263" s="313"/>
      <c r="L263" s="545" t="s">
        <v>66</v>
      </c>
      <c r="M263" s="448"/>
      <c r="N263" s="448"/>
      <c r="O263" s="448"/>
      <c r="P263" s="449"/>
      <c r="Q263" s="845">
        <f>各月実績入力表!AE77</f>
        <v>27</v>
      </c>
      <c r="R263" s="846"/>
      <c r="S263" s="448" t="s">
        <v>82</v>
      </c>
      <c r="T263" s="448"/>
      <c r="U263" s="449"/>
      <c r="V263" s="895" t="s">
        <v>807</v>
      </c>
      <c r="W263" s="882"/>
      <c r="X263" s="882"/>
      <c r="Y263" s="882"/>
      <c r="Z263" s="882"/>
      <c r="AA263" s="882"/>
      <c r="AB263" s="882"/>
      <c r="AC263" s="882"/>
      <c r="AD263" s="882"/>
      <c r="AE263" s="882"/>
      <c r="AF263" s="882"/>
      <c r="AG263" s="882"/>
      <c r="AH263" s="882"/>
      <c r="AI263" s="882"/>
      <c r="AJ263" s="882"/>
      <c r="AK263" s="882"/>
      <c r="AL263" s="883"/>
      <c r="AM263" s="332"/>
      <c r="AN263" s="309"/>
      <c r="AO263" s="309"/>
      <c r="AP263" s="309"/>
    </row>
    <row r="264" spans="2:42" ht="75" customHeight="1">
      <c r="B264" s="313"/>
      <c r="C264" s="309"/>
      <c r="D264" s="309"/>
      <c r="E264" s="309"/>
      <c r="F264" s="309"/>
      <c r="G264" s="309"/>
      <c r="H264" s="309"/>
      <c r="I264" s="309"/>
      <c r="J264" s="314"/>
      <c r="K264" s="313"/>
      <c r="L264" s="545" t="s">
        <v>509</v>
      </c>
      <c r="M264" s="448"/>
      <c r="N264" s="448"/>
      <c r="O264" s="448"/>
      <c r="P264" s="449"/>
      <c r="Q264" s="845">
        <f>各月実績入力表!AE78</f>
        <v>36</v>
      </c>
      <c r="R264" s="846"/>
      <c r="S264" s="448" t="s">
        <v>82</v>
      </c>
      <c r="T264" s="448"/>
      <c r="U264" s="449"/>
      <c r="V264" s="895" t="s">
        <v>786</v>
      </c>
      <c r="W264" s="882"/>
      <c r="X264" s="882"/>
      <c r="Y264" s="882"/>
      <c r="Z264" s="882"/>
      <c r="AA264" s="882"/>
      <c r="AB264" s="882"/>
      <c r="AC264" s="882"/>
      <c r="AD264" s="882"/>
      <c r="AE264" s="882"/>
      <c r="AF264" s="882"/>
      <c r="AG264" s="882"/>
      <c r="AH264" s="882"/>
      <c r="AI264" s="882"/>
      <c r="AJ264" s="882"/>
      <c r="AK264" s="882"/>
      <c r="AL264" s="883"/>
      <c r="AM264" s="332"/>
      <c r="AN264" s="309"/>
      <c r="AO264" s="309"/>
      <c r="AP264" s="309"/>
    </row>
    <row r="265" spans="2:42" ht="75" customHeight="1">
      <c r="B265" s="313"/>
      <c r="C265" s="309"/>
      <c r="D265" s="309"/>
      <c r="E265" s="309"/>
      <c r="F265" s="309"/>
      <c r="G265" s="309"/>
      <c r="H265" s="309"/>
      <c r="I265" s="309"/>
      <c r="J265" s="314"/>
      <c r="K265" s="313"/>
      <c r="L265" s="545" t="s">
        <v>599</v>
      </c>
      <c r="M265" s="448"/>
      <c r="N265" s="448"/>
      <c r="O265" s="448"/>
      <c r="P265" s="449"/>
      <c r="Q265" s="845">
        <f>各月実績入力表!AE79</f>
        <v>33</v>
      </c>
      <c r="R265" s="846"/>
      <c r="S265" s="448" t="s">
        <v>82</v>
      </c>
      <c r="T265" s="448"/>
      <c r="U265" s="449"/>
      <c r="V265" s="895" t="s">
        <v>787</v>
      </c>
      <c r="W265" s="882"/>
      <c r="X265" s="882"/>
      <c r="Y265" s="882"/>
      <c r="Z265" s="882"/>
      <c r="AA265" s="882"/>
      <c r="AB265" s="882"/>
      <c r="AC265" s="882"/>
      <c r="AD265" s="882"/>
      <c r="AE265" s="882"/>
      <c r="AF265" s="882"/>
      <c r="AG265" s="882"/>
      <c r="AH265" s="882"/>
      <c r="AI265" s="882"/>
      <c r="AJ265" s="882"/>
      <c r="AK265" s="882"/>
      <c r="AL265" s="883"/>
      <c r="AM265" s="332"/>
      <c r="AN265" s="309"/>
      <c r="AO265" s="309"/>
      <c r="AP265" s="309"/>
    </row>
    <row r="266" spans="2:42" ht="75" customHeight="1">
      <c r="B266" s="313"/>
      <c r="C266" s="309"/>
      <c r="D266" s="309"/>
      <c r="E266" s="309"/>
      <c r="F266" s="309"/>
      <c r="G266" s="309"/>
      <c r="H266" s="309"/>
      <c r="I266" s="309"/>
      <c r="J266" s="314"/>
      <c r="K266" s="313"/>
      <c r="L266" s="4" t="s">
        <v>784</v>
      </c>
      <c r="M266" s="5"/>
      <c r="N266" s="5"/>
      <c r="O266" s="5"/>
      <c r="P266" s="6"/>
      <c r="Q266" s="845">
        <f>各月実績入力表!AE80</f>
        <v>18</v>
      </c>
      <c r="R266" s="846"/>
      <c r="S266" s="5" t="s">
        <v>192</v>
      </c>
      <c r="T266" s="5"/>
      <c r="U266" s="6"/>
      <c r="V266" s="895" t="s">
        <v>794</v>
      </c>
      <c r="W266" s="882"/>
      <c r="X266" s="882"/>
      <c r="Y266" s="882"/>
      <c r="Z266" s="882"/>
      <c r="AA266" s="882"/>
      <c r="AB266" s="882"/>
      <c r="AC266" s="882"/>
      <c r="AD266" s="882"/>
      <c r="AE266" s="882"/>
      <c r="AF266" s="882"/>
      <c r="AG266" s="882"/>
      <c r="AH266" s="882"/>
      <c r="AI266" s="882"/>
      <c r="AJ266" s="882"/>
      <c r="AK266" s="882"/>
      <c r="AL266" s="883"/>
      <c r="AM266" s="332"/>
      <c r="AN266" s="309"/>
      <c r="AO266" s="309"/>
      <c r="AP266" s="309"/>
    </row>
    <row r="267" spans="2:42" ht="18.75" customHeight="1">
      <c r="B267" s="313"/>
      <c r="C267" s="309"/>
      <c r="D267" s="309"/>
      <c r="E267" s="309"/>
      <c r="F267" s="309"/>
      <c r="G267" s="309"/>
      <c r="H267" s="309"/>
      <c r="I267" s="309"/>
      <c r="J267" s="314"/>
      <c r="K267" s="313"/>
      <c r="L267" s="327" t="s">
        <v>68</v>
      </c>
      <c r="M267" s="320"/>
      <c r="N267" s="320"/>
      <c r="O267" s="320"/>
      <c r="P267" s="320"/>
      <c r="Q267" s="845">
        <f>SUM(Q262:R266)</f>
        <v>144</v>
      </c>
      <c r="R267" s="846"/>
      <c r="S267" s="320" t="s">
        <v>192</v>
      </c>
      <c r="T267" s="320"/>
      <c r="U267" s="321"/>
      <c r="V267" s="327"/>
      <c r="W267" s="320"/>
      <c r="X267" s="320"/>
      <c r="Y267" s="320"/>
      <c r="Z267" s="320"/>
      <c r="AA267" s="320"/>
      <c r="AB267" s="320"/>
      <c r="AC267" s="320"/>
      <c r="AD267" s="320"/>
      <c r="AE267" s="320"/>
      <c r="AF267" s="320"/>
      <c r="AG267" s="320"/>
      <c r="AH267" s="320"/>
      <c r="AI267" s="320"/>
      <c r="AJ267" s="320"/>
      <c r="AK267" s="320"/>
      <c r="AL267" s="321"/>
      <c r="AM267" s="332"/>
      <c r="AN267" s="309"/>
      <c r="AO267" s="309"/>
      <c r="AP267" s="309"/>
    </row>
    <row r="268" spans="2:42" ht="18.75" customHeight="1">
      <c r="B268" s="313"/>
      <c r="C268" s="309"/>
      <c r="D268" s="309"/>
      <c r="E268" s="309"/>
      <c r="F268" s="309"/>
      <c r="G268" s="309"/>
      <c r="H268" s="309"/>
      <c r="I268" s="309"/>
      <c r="J268" s="309"/>
      <c r="K268" s="313"/>
      <c r="L268" s="309"/>
      <c r="M268" s="309"/>
      <c r="N268" s="309"/>
      <c r="O268" s="309"/>
      <c r="P268" s="309"/>
      <c r="Q268" s="236"/>
      <c r="R268" s="236"/>
      <c r="S268" s="309"/>
      <c r="T268" s="309"/>
      <c r="U268" s="309"/>
      <c r="V268" s="309"/>
      <c r="W268" s="309"/>
      <c r="X268" s="309"/>
      <c r="Y268" s="309"/>
      <c r="Z268" s="309"/>
      <c r="AA268" s="1"/>
      <c r="AB268" s="1"/>
      <c r="AC268" s="1"/>
      <c r="AD268" s="334"/>
      <c r="AE268" s="334"/>
      <c r="AF268" s="1"/>
      <c r="AG268" s="1"/>
      <c r="AH268" s="1"/>
      <c r="AI268" s="1"/>
      <c r="AJ268" s="1"/>
      <c r="AK268" s="1"/>
      <c r="AL268" s="1"/>
      <c r="AM268" s="314"/>
      <c r="AN268" s="309"/>
      <c r="AO268" s="309"/>
      <c r="AP268" s="309"/>
    </row>
    <row r="269" spans="2:42" ht="18.75" customHeight="1">
      <c r="B269" s="313"/>
      <c r="C269" s="309"/>
      <c r="D269" s="309"/>
      <c r="E269" s="309"/>
      <c r="F269" s="309"/>
      <c r="G269" s="309"/>
      <c r="H269" s="309"/>
      <c r="I269" s="309"/>
      <c r="J269" s="309"/>
      <c r="K269" s="313"/>
      <c r="L269" s="309"/>
      <c r="M269" s="309" t="s">
        <v>291</v>
      </c>
      <c r="N269" s="309"/>
      <c r="O269" s="309"/>
      <c r="P269" s="309"/>
      <c r="Q269" s="852" t="s">
        <v>784</v>
      </c>
      <c r="R269" s="852"/>
      <c r="S269" s="852"/>
      <c r="T269" s="852"/>
      <c r="U269" s="852"/>
      <c r="V269" s="309"/>
      <c r="W269" s="309" t="s">
        <v>293</v>
      </c>
      <c r="X269" s="1"/>
      <c r="Y269" s="1"/>
      <c r="Z269" s="1"/>
      <c r="AA269" s="1"/>
      <c r="AB269" s="1"/>
      <c r="AC269" s="1"/>
      <c r="AD269" s="334"/>
      <c r="AE269" s="334"/>
      <c r="AF269" s="1"/>
      <c r="AG269" s="1"/>
      <c r="AH269" s="1"/>
      <c r="AI269" s="1"/>
      <c r="AJ269" s="1"/>
      <c r="AK269" s="1"/>
      <c r="AL269" s="1"/>
      <c r="AM269" s="314"/>
      <c r="AN269" s="309"/>
      <c r="AO269" s="309"/>
      <c r="AP269" s="309"/>
    </row>
    <row r="270" spans="2:42" ht="18.75" customHeight="1">
      <c r="B270" s="313"/>
      <c r="C270" s="309"/>
      <c r="D270" s="309"/>
      <c r="E270" s="309"/>
      <c r="F270" s="309"/>
      <c r="G270" s="309"/>
      <c r="H270" s="309"/>
      <c r="I270" s="309"/>
      <c r="J270" s="309"/>
      <c r="K270" s="313"/>
      <c r="L270" s="1"/>
      <c r="M270" s="1"/>
      <c r="N270" s="1"/>
      <c r="O270" s="1"/>
      <c r="P270" s="1"/>
      <c r="Q270" s="1"/>
      <c r="R270" s="1"/>
      <c r="S270" s="1"/>
      <c r="T270" s="1"/>
      <c r="U270" s="1"/>
      <c r="V270" s="1"/>
      <c r="W270" s="1"/>
      <c r="X270" s="1"/>
      <c r="Y270" s="1"/>
      <c r="Z270" s="1"/>
      <c r="AA270" s="1"/>
      <c r="AB270" s="1"/>
      <c r="AC270" s="1"/>
      <c r="AD270" s="334"/>
      <c r="AE270" s="334"/>
      <c r="AF270" s="1"/>
      <c r="AG270" s="1"/>
      <c r="AH270" s="1"/>
      <c r="AI270" s="1"/>
      <c r="AJ270" s="1"/>
      <c r="AK270" s="1"/>
      <c r="AL270" s="1"/>
      <c r="AM270" s="314"/>
      <c r="AN270" s="309"/>
      <c r="AO270" s="309"/>
      <c r="AP270" s="309"/>
    </row>
    <row r="271" spans="2:42" ht="18.75" customHeight="1" thickBot="1">
      <c r="B271" s="313"/>
      <c r="C271" s="309"/>
      <c r="D271" s="309"/>
      <c r="E271" s="309"/>
      <c r="F271" s="309"/>
      <c r="G271" s="309"/>
      <c r="H271" s="309"/>
      <c r="I271" s="309"/>
      <c r="J271" s="309"/>
      <c r="K271" s="313"/>
      <c r="L271" s="309"/>
      <c r="M271" s="309"/>
      <c r="N271" s="309"/>
      <c r="O271" s="333" t="s">
        <v>72</v>
      </c>
      <c r="P271" s="333"/>
      <c r="Q271" s="333"/>
      <c r="R271" s="887">
        <f>MIN(Q262:R266)</f>
        <v>18</v>
      </c>
      <c r="S271" s="887"/>
      <c r="T271" s="333" t="s">
        <v>292</v>
      </c>
      <c r="U271" s="333"/>
      <c r="V271" s="333"/>
      <c r="W271" s="333"/>
      <c r="X271" s="333"/>
      <c r="Y271" s="333"/>
      <c r="Z271" s="333"/>
      <c r="AA271" s="1"/>
      <c r="AB271" s="1"/>
      <c r="AC271" s="1"/>
      <c r="AD271" s="334"/>
      <c r="AE271" s="334"/>
      <c r="AF271" s="1"/>
      <c r="AG271" s="1"/>
      <c r="AH271" s="1"/>
      <c r="AI271" s="1"/>
      <c r="AJ271" s="1"/>
      <c r="AK271" s="1"/>
      <c r="AL271" s="1"/>
      <c r="AM271" s="314"/>
      <c r="AN271" s="309"/>
      <c r="AO271" s="309"/>
      <c r="AP271" s="309"/>
    </row>
    <row r="272" spans="2:42" ht="18.75" customHeight="1" thickTop="1">
      <c r="B272" s="313"/>
      <c r="C272" s="309"/>
      <c r="D272" s="309"/>
      <c r="E272" s="309"/>
      <c r="F272" s="309"/>
      <c r="G272" s="309"/>
      <c r="H272" s="309"/>
      <c r="I272" s="309"/>
      <c r="J272" s="309"/>
      <c r="K272" s="313"/>
      <c r="L272" s="1"/>
      <c r="M272" s="1"/>
      <c r="N272" s="1"/>
      <c r="O272" s="1"/>
      <c r="P272" s="1"/>
      <c r="Q272" s="1"/>
      <c r="R272" s="1"/>
      <c r="S272" s="1"/>
      <c r="T272" s="1"/>
      <c r="U272" s="1"/>
      <c r="V272" s="1"/>
      <c r="W272" s="1"/>
      <c r="X272" s="1"/>
      <c r="Y272" s="1"/>
      <c r="Z272" s="1"/>
      <c r="AA272" s="309"/>
      <c r="AB272" s="1"/>
      <c r="AC272" s="1"/>
      <c r="AD272" s="334"/>
      <c r="AE272" s="334"/>
      <c r="AF272" s="1"/>
      <c r="AG272" s="1"/>
      <c r="AH272" s="1"/>
      <c r="AI272" s="1"/>
      <c r="AJ272" s="1"/>
      <c r="AK272" s="1"/>
      <c r="AL272" s="1"/>
      <c r="AM272" s="314"/>
      <c r="AN272" s="309"/>
      <c r="AO272" s="309"/>
      <c r="AP272" s="309"/>
    </row>
    <row r="273" spans="2:42" ht="18.75" customHeight="1">
      <c r="B273" s="315"/>
      <c r="C273" s="316"/>
      <c r="D273" s="316"/>
      <c r="E273" s="316"/>
      <c r="F273" s="316"/>
      <c r="G273" s="316"/>
      <c r="H273" s="316"/>
      <c r="I273" s="316"/>
      <c r="J273" s="316"/>
      <c r="K273" s="315"/>
      <c r="L273" s="316"/>
      <c r="M273" s="316"/>
      <c r="N273" s="316"/>
      <c r="O273" s="316"/>
      <c r="P273" s="316"/>
      <c r="Q273" s="316"/>
      <c r="R273" s="316"/>
      <c r="S273" s="316"/>
      <c r="T273" s="316"/>
      <c r="U273" s="316"/>
      <c r="V273" s="316"/>
      <c r="W273" s="316"/>
      <c r="X273" s="316"/>
      <c r="Y273" s="316"/>
      <c r="Z273" s="316"/>
      <c r="AA273" s="316"/>
      <c r="AB273" s="316"/>
      <c r="AC273" s="316"/>
      <c r="AD273" s="316"/>
      <c r="AE273" s="316"/>
      <c r="AF273" s="316"/>
      <c r="AG273" s="316"/>
      <c r="AH273" s="316"/>
      <c r="AI273" s="316"/>
      <c r="AJ273" s="316"/>
      <c r="AK273" s="316"/>
      <c r="AL273" s="316"/>
      <c r="AM273" s="317"/>
      <c r="AN273" s="309"/>
      <c r="AO273" s="309"/>
      <c r="AP273" s="309"/>
    </row>
    <row r="274" spans="2:42" ht="18.75" customHeight="1">
      <c r="B274" s="836" t="s">
        <v>552</v>
      </c>
      <c r="C274" s="837"/>
      <c r="D274" s="837"/>
      <c r="E274" s="837"/>
      <c r="F274" s="837"/>
      <c r="G274" s="837"/>
      <c r="H274" s="837"/>
      <c r="I274" s="837"/>
      <c r="J274" s="838"/>
      <c r="K274" s="310" t="s">
        <v>295</v>
      </c>
      <c r="L274" s="311"/>
      <c r="M274" s="311"/>
      <c r="N274" s="311"/>
      <c r="O274" s="311"/>
      <c r="P274" s="311"/>
      <c r="Q274" s="311"/>
      <c r="R274" s="311"/>
      <c r="S274" s="311"/>
      <c r="T274" s="311"/>
      <c r="U274" s="311"/>
      <c r="V274" s="311"/>
      <c r="W274" s="311"/>
      <c r="X274" s="311"/>
      <c r="Y274" s="311"/>
      <c r="Z274" s="311"/>
      <c r="AA274" s="311"/>
      <c r="AB274" s="311"/>
      <c r="AC274" s="311"/>
      <c r="AD274" s="311"/>
      <c r="AE274" s="311"/>
      <c r="AF274" s="311"/>
      <c r="AG274" s="311"/>
      <c r="AH274" s="311"/>
      <c r="AI274" s="311"/>
      <c r="AJ274" s="311"/>
      <c r="AK274" s="311"/>
      <c r="AL274" s="311"/>
      <c r="AM274" s="312"/>
      <c r="AN274" s="309"/>
      <c r="AO274" s="309"/>
      <c r="AP274" s="309"/>
    </row>
    <row r="275" spans="2:42" ht="18.75" customHeight="1">
      <c r="B275" s="839"/>
      <c r="C275" s="840"/>
      <c r="D275" s="840"/>
      <c r="E275" s="840"/>
      <c r="F275" s="840"/>
      <c r="G275" s="840"/>
      <c r="H275" s="840"/>
      <c r="I275" s="840"/>
      <c r="J275" s="841"/>
      <c r="K275" s="313" t="s">
        <v>296</v>
      </c>
      <c r="L275" s="309"/>
      <c r="M275" s="309"/>
      <c r="N275" s="309"/>
      <c r="O275" s="309"/>
      <c r="P275" s="309"/>
      <c r="Q275" s="309"/>
      <c r="R275" s="309"/>
      <c r="S275" s="309"/>
      <c r="T275" s="309"/>
      <c r="U275" s="309"/>
      <c r="V275" s="309"/>
      <c r="W275" s="309"/>
      <c r="X275" s="309"/>
      <c r="Y275" s="309"/>
      <c r="Z275" s="309"/>
      <c r="AA275" s="309"/>
      <c r="AB275" s="309"/>
      <c r="AC275" s="309"/>
      <c r="AD275" s="309"/>
      <c r="AE275" s="309"/>
      <c r="AF275" s="309"/>
      <c r="AG275" s="309"/>
      <c r="AH275" s="309"/>
      <c r="AI275" s="309"/>
      <c r="AJ275" s="309"/>
      <c r="AK275" s="309"/>
      <c r="AL275" s="309"/>
      <c r="AM275" s="314"/>
      <c r="AN275" s="309"/>
      <c r="AO275" s="309"/>
      <c r="AP275" s="309"/>
    </row>
    <row r="276" spans="2:42" ht="18.75" customHeight="1">
      <c r="B276" s="839"/>
      <c r="C276" s="840"/>
      <c r="D276" s="840"/>
      <c r="E276" s="840"/>
      <c r="F276" s="840"/>
      <c r="G276" s="840"/>
      <c r="H276" s="840"/>
      <c r="I276" s="840"/>
      <c r="J276" s="841"/>
      <c r="K276" s="313" t="s">
        <v>320</v>
      </c>
      <c r="L276" s="309"/>
      <c r="M276" s="309"/>
      <c r="N276" s="309"/>
      <c r="O276" s="309"/>
      <c r="P276" s="309"/>
      <c r="Q276" s="309"/>
      <c r="R276" s="309"/>
      <c r="S276" s="309"/>
      <c r="T276" s="309"/>
      <c r="U276" s="309"/>
      <c r="V276" s="309"/>
      <c r="W276" s="309"/>
      <c r="X276" s="309"/>
      <c r="Y276" s="309"/>
      <c r="Z276" s="309"/>
      <c r="AA276" s="309"/>
      <c r="AB276" s="309"/>
      <c r="AC276" s="309"/>
      <c r="AD276" s="309"/>
      <c r="AE276" s="309"/>
      <c r="AF276" s="309"/>
      <c r="AG276" s="309"/>
      <c r="AH276" s="309"/>
      <c r="AI276" s="309"/>
      <c r="AJ276" s="309"/>
      <c r="AK276" s="309"/>
      <c r="AL276" s="309"/>
      <c r="AM276" s="314"/>
      <c r="AN276" s="309"/>
      <c r="AO276" s="309"/>
      <c r="AP276" s="309"/>
    </row>
    <row r="277" spans="2:42" ht="18.75" customHeight="1">
      <c r="B277" s="341"/>
      <c r="C277" s="342"/>
      <c r="D277" s="342"/>
      <c r="E277" s="342"/>
      <c r="F277" s="342"/>
      <c r="G277" s="342"/>
      <c r="H277" s="342"/>
      <c r="I277" s="342"/>
      <c r="J277" s="343"/>
      <c r="K277" s="313"/>
      <c r="L277" s="309"/>
      <c r="M277" s="309"/>
      <c r="N277" s="309"/>
      <c r="O277" s="309"/>
      <c r="P277" s="309"/>
      <c r="Q277" s="309"/>
      <c r="R277" s="309"/>
      <c r="S277" s="309"/>
      <c r="T277" s="309"/>
      <c r="U277" s="309"/>
      <c r="V277" s="309"/>
      <c r="W277" s="309"/>
      <c r="X277" s="309"/>
      <c r="Y277" s="309"/>
      <c r="Z277" s="309"/>
      <c r="AA277" s="309"/>
      <c r="AB277" s="309"/>
      <c r="AC277" s="309"/>
      <c r="AD277" s="309"/>
      <c r="AE277" s="309"/>
      <c r="AF277" s="309"/>
      <c r="AG277" s="309"/>
      <c r="AH277" s="309"/>
      <c r="AI277" s="309"/>
      <c r="AJ277" s="309"/>
      <c r="AK277" s="309"/>
      <c r="AL277" s="309"/>
      <c r="AM277" s="314"/>
      <c r="AN277" s="309"/>
      <c r="AO277" s="309"/>
      <c r="AP277" s="309"/>
    </row>
    <row r="278" spans="2:42" ht="18.75" customHeight="1">
      <c r="B278" s="313"/>
      <c r="C278" s="309"/>
      <c r="D278" s="309"/>
      <c r="E278" s="309"/>
      <c r="F278" s="309"/>
      <c r="G278" s="309"/>
      <c r="H278" s="309"/>
      <c r="I278" s="309"/>
      <c r="J278" s="314"/>
      <c r="K278" s="313"/>
      <c r="L278" s="4" t="s">
        <v>64</v>
      </c>
      <c r="M278" s="5"/>
      <c r="N278" s="5"/>
      <c r="O278" s="5"/>
      <c r="P278" s="6"/>
      <c r="Q278" s="4" t="s">
        <v>294</v>
      </c>
      <c r="R278" s="5"/>
      <c r="S278" s="5"/>
      <c r="T278" s="5"/>
      <c r="U278" s="6"/>
      <c r="V278" s="4"/>
      <c r="W278" s="5"/>
      <c r="X278" s="320"/>
      <c r="Y278" s="320"/>
      <c r="Z278" s="320"/>
      <c r="AA278" s="320"/>
      <c r="AB278" s="320"/>
      <c r="AC278" s="320"/>
      <c r="AD278" s="320"/>
      <c r="AE278" s="320"/>
      <c r="AF278" s="320"/>
      <c r="AG278" s="320"/>
      <c r="AH278" s="320"/>
      <c r="AI278" s="320"/>
      <c r="AJ278" s="320"/>
      <c r="AK278" s="320"/>
      <c r="AL278" s="321"/>
      <c r="AM278" s="314"/>
      <c r="AN278" s="309"/>
      <c r="AO278" s="309"/>
      <c r="AP278" s="309"/>
    </row>
    <row r="279" spans="2:42" ht="75" customHeight="1">
      <c r="B279" s="313"/>
      <c r="C279" s="309"/>
      <c r="D279" s="309"/>
      <c r="E279" s="309"/>
      <c r="F279" s="309"/>
      <c r="G279" s="309"/>
      <c r="H279" s="309"/>
      <c r="I279" s="309"/>
      <c r="J279" s="314"/>
      <c r="K279" s="313"/>
      <c r="L279" s="545" t="s">
        <v>65</v>
      </c>
      <c r="M279" s="5"/>
      <c r="N279" s="5"/>
      <c r="O279" s="5"/>
      <c r="P279" s="6"/>
      <c r="Q279" s="845">
        <f>各月実績入力表!AE94</f>
        <v>0</v>
      </c>
      <c r="R279" s="846"/>
      <c r="S279" s="5" t="s">
        <v>82</v>
      </c>
      <c r="T279" s="5"/>
      <c r="U279" s="6"/>
      <c r="V279" s="895"/>
      <c r="W279" s="882"/>
      <c r="X279" s="882"/>
      <c r="Y279" s="882"/>
      <c r="Z279" s="882"/>
      <c r="AA279" s="882"/>
      <c r="AB279" s="882"/>
      <c r="AC279" s="882"/>
      <c r="AD279" s="882"/>
      <c r="AE279" s="882"/>
      <c r="AF279" s="882"/>
      <c r="AG279" s="882"/>
      <c r="AH279" s="882"/>
      <c r="AI279" s="882"/>
      <c r="AJ279" s="882"/>
      <c r="AK279" s="882"/>
      <c r="AL279" s="883"/>
      <c r="AM279" s="314"/>
      <c r="AN279" s="309"/>
      <c r="AO279" s="309"/>
      <c r="AP279" s="309"/>
    </row>
    <row r="280" spans="2:42" ht="75" customHeight="1">
      <c r="B280" s="313"/>
      <c r="C280" s="309"/>
      <c r="D280" s="309"/>
      <c r="E280" s="309"/>
      <c r="F280" s="309"/>
      <c r="G280" s="309"/>
      <c r="H280" s="309"/>
      <c r="I280" s="309"/>
      <c r="J280" s="314"/>
      <c r="K280" s="313"/>
      <c r="L280" s="545" t="s">
        <v>66</v>
      </c>
      <c r="M280" s="5"/>
      <c r="N280" s="5"/>
      <c r="O280" s="5"/>
      <c r="P280" s="6"/>
      <c r="Q280" s="845">
        <f>各月実績入力表!AE95</f>
        <v>0</v>
      </c>
      <c r="R280" s="846"/>
      <c r="S280" s="5" t="s">
        <v>82</v>
      </c>
      <c r="T280" s="5"/>
      <c r="U280" s="6"/>
      <c r="V280" s="895"/>
      <c r="W280" s="882"/>
      <c r="X280" s="882"/>
      <c r="Y280" s="882"/>
      <c r="Z280" s="882"/>
      <c r="AA280" s="882"/>
      <c r="AB280" s="882"/>
      <c r="AC280" s="882"/>
      <c r="AD280" s="882"/>
      <c r="AE280" s="882"/>
      <c r="AF280" s="882"/>
      <c r="AG280" s="882"/>
      <c r="AH280" s="882"/>
      <c r="AI280" s="882"/>
      <c r="AJ280" s="882"/>
      <c r="AK280" s="882"/>
      <c r="AL280" s="883"/>
      <c r="AM280" s="314"/>
      <c r="AN280" s="309"/>
      <c r="AO280" s="309"/>
      <c r="AP280" s="309"/>
    </row>
    <row r="281" spans="2:42" ht="75" customHeight="1">
      <c r="B281" s="313"/>
      <c r="C281" s="309"/>
      <c r="D281" s="309"/>
      <c r="E281" s="309"/>
      <c r="F281" s="309"/>
      <c r="G281" s="309"/>
      <c r="H281" s="309"/>
      <c r="I281" s="309"/>
      <c r="J281" s="314"/>
      <c r="K281" s="313"/>
      <c r="L281" s="545" t="s">
        <v>509</v>
      </c>
      <c r="M281" s="5"/>
      <c r="N281" s="5"/>
      <c r="O281" s="5"/>
      <c r="P281" s="6"/>
      <c r="Q281" s="845">
        <f>各月実績入力表!AE96</f>
        <v>0</v>
      </c>
      <c r="R281" s="846"/>
      <c r="S281" s="5" t="s">
        <v>82</v>
      </c>
      <c r="T281" s="5"/>
      <c r="U281" s="6"/>
      <c r="V281" s="895"/>
      <c r="W281" s="882"/>
      <c r="X281" s="882"/>
      <c r="Y281" s="882"/>
      <c r="Z281" s="882"/>
      <c r="AA281" s="882"/>
      <c r="AB281" s="882"/>
      <c r="AC281" s="882"/>
      <c r="AD281" s="882"/>
      <c r="AE281" s="882"/>
      <c r="AF281" s="882"/>
      <c r="AG281" s="882"/>
      <c r="AH281" s="882"/>
      <c r="AI281" s="882"/>
      <c r="AJ281" s="882"/>
      <c r="AK281" s="882"/>
      <c r="AL281" s="883"/>
      <c r="AM281" s="314"/>
      <c r="AN281" s="309"/>
      <c r="AO281" s="309"/>
      <c r="AP281" s="309"/>
    </row>
    <row r="282" spans="2:42" ht="75" customHeight="1">
      <c r="B282" s="313"/>
      <c r="C282" s="309"/>
      <c r="D282" s="309"/>
      <c r="E282" s="309"/>
      <c r="F282" s="309"/>
      <c r="G282" s="309"/>
      <c r="H282" s="309"/>
      <c r="I282" s="309"/>
      <c r="J282" s="314"/>
      <c r="K282" s="313"/>
      <c r="L282" s="545" t="s">
        <v>599</v>
      </c>
      <c r="M282" s="5"/>
      <c r="N282" s="5"/>
      <c r="O282" s="5"/>
      <c r="P282" s="6"/>
      <c r="Q282" s="845">
        <f>各月実績入力表!AE97</f>
        <v>0</v>
      </c>
      <c r="R282" s="846"/>
      <c r="S282" s="5" t="s">
        <v>82</v>
      </c>
      <c r="T282" s="5"/>
      <c r="U282" s="6"/>
      <c r="V282" s="895"/>
      <c r="W282" s="882"/>
      <c r="X282" s="882"/>
      <c r="Y282" s="882"/>
      <c r="Z282" s="882"/>
      <c r="AA282" s="882"/>
      <c r="AB282" s="882"/>
      <c r="AC282" s="882"/>
      <c r="AD282" s="882"/>
      <c r="AE282" s="882"/>
      <c r="AF282" s="882"/>
      <c r="AG282" s="882"/>
      <c r="AH282" s="882"/>
      <c r="AI282" s="882"/>
      <c r="AJ282" s="882"/>
      <c r="AK282" s="882"/>
      <c r="AL282" s="883"/>
      <c r="AM282" s="314"/>
      <c r="AN282" s="309"/>
      <c r="AO282" s="309"/>
      <c r="AP282" s="309"/>
    </row>
    <row r="283" spans="2:42" ht="75" customHeight="1">
      <c r="B283" s="313"/>
      <c r="C283" s="309"/>
      <c r="D283" s="309"/>
      <c r="E283" s="309"/>
      <c r="F283" s="309"/>
      <c r="G283" s="309"/>
      <c r="H283" s="309"/>
      <c r="I283" s="309"/>
      <c r="J283" s="314"/>
      <c r="K283" s="313"/>
      <c r="L283" s="4" t="s">
        <v>784</v>
      </c>
      <c r="M283" s="5"/>
      <c r="N283" s="5"/>
      <c r="O283" s="5"/>
      <c r="P283" s="6"/>
      <c r="Q283" s="845">
        <f>各月実績入力表!AE98</f>
        <v>0</v>
      </c>
      <c r="R283" s="846"/>
      <c r="S283" s="5" t="s">
        <v>82</v>
      </c>
      <c r="T283" s="5"/>
      <c r="U283" s="6"/>
      <c r="V283" s="895"/>
      <c r="W283" s="882"/>
      <c r="X283" s="882"/>
      <c r="Y283" s="882"/>
      <c r="Z283" s="882"/>
      <c r="AA283" s="882"/>
      <c r="AB283" s="882"/>
      <c r="AC283" s="882"/>
      <c r="AD283" s="882"/>
      <c r="AE283" s="882"/>
      <c r="AF283" s="882"/>
      <c r="AG283" s="882"/>
      <c r="AH283" s="882"/>
      <c r="AI283" s="882"/>
      <c r="AJ283" s="882"/>
      <c r="AK283" s="882"/>
      <c r="AL283" s="883"/>
      <c r="AM283" s="314"/>
      <c r="AN283" s="309"/>
      <c r="AO283" s="309"/>
      <c r="AP283" s="309"/>
    </row>
    <row r="284" spans="2:42" ht="18.75" customHeight="1">
      <c r="B284" s="313"/>
      <c r="C284" s="309"/>
      <c r="D284" s="309"/>
      <c r="E284" s="309"/>
      <c r="F284" s="309"/>
      <c r="G284" s="309"/>
      <c r="H284" s="309"/>
      <c r="I284" s="309"/>
      <c r="J284" s="309"/>
      <c r="K284" s="313"/>
      <c r="L284" s="309"/>
      <c r="M284" s="309"/>
      <c r="N284" s="309"/>
      <c r="O284" s="309"/>
      <c r="P284" s="309"/>
      <c r="Q284" s="236"/>
      <c r="R284" s="236"/>
      <c r="S284" s="309"/>
      <c r="T284" s="309"/>
      <c r="U284" s="309"/>
      <c r="V284" s="309"/>
      <c r="W284" s="309"/>
      <c r="X284" s="309"/>
      <c r="Y284" s="309"/>
      <c r="Z284" s="309"/>
      <c r="AA284" s="1"/>
      <c r="AB284" s="1"/>
      <c r="AC284" s="1"/>
      <c r="AD284" s="334"/>
      <c r="AE284" s="334"/>
      <c r="AF284" s="1"/>
      <c r="AG284" s="1"/>
      <c r="AH284" s="1"/>
      <c r="AI284" s="1"/>
      <c r="AJ284" s="1"/>
      <c r="AK284" s="1"/>
      <c r="AL284" s="1"/>
      <c r="AM284" s="314"/>
      <c r="AN284" s="309"/>
      <c r="AO284" s="309"/>
      <c r="AP284" s="309"/>
    </row>
    <row r="285" spans="2:42" ht="18.75" customHeight="1">
      <c r="B285" s="313"/>
      <c r="C285" s="309"/>
      <c r="D285" s="309"/>
      <c r="E285" s="309"/>
      <c r="F285" s="309"/>
      <c r="G285" s="309"/>
      <c r="H285" s="309"/>
      <c r="I285" s="309"/>
      <c r="J285" s="309"/>
      <c r="K285" s="313"/>
      <c r="L285" s="309"/>
      <c r="M285" s="309" t="s">
        <v>291</v>
      </c>
      <c r="N285" s="309"/>
      <c r="O285" s="309"/>
      <c r="P285" s="309"/>
      <c r="Q285" s="852" t="s">
        <v>297</v>
      </c>
      <c r="R285" s="852"/>
      <c r="S285" s="852"/>
      <c r="T285" s="852"/>
      <c r="U285" s="852"/>
      <c r="V285" s="309"/>
      <c r="W285" s="309" t="s">
        <v>293</v>
      </c>
      <c r="X285" s="1"/>
      <c r="Y285" s="1"/>
      <c r="Z285" s="1"/>
      <c r="AA285" s="1"/>
      <c r="AB285" s="1"/>
      <c r="AC285" s="1"/>
      <c r="AD285" s="334"/>
      <c r="AE285" s="334"/>
      <c r="AF285" s="1"/>
      <c r="AG285" s="1"/>
      <c r="AH285" s="1"/>
      <c r="AI285" s="1"/>
      <c r="AJ285" s="1"/>
      <c r="AK285" s="1"/>
      <c r="AL285" s="1"/>
      <c r="AM285" s="314"/>
      <c r="AN285" s="309"/>
      <c r="AO285" s="309"/>
      <c r="AP285" s="309"/>
    </row>
    <row r="286" spans="2:42" ht="18.75" customHeight="1">
      <c r="B286" s="313"/>
      <c r="C286" s="309"/>
      <c r="D286" s="309"/>
      <c r="E286" s="309"/>
      <c r="F286" s="309"/>
      <c r="G286" s="309"/>
      <c r="H286" s="309"/>
      <c r="I286" s="309"/>
      <c r="J286" s="309"/>
      <c r="K286" s="313"/>
      <c r="L286" s="1"/>
      <c r="M286" s="1"/>
      <c r="N286" s="1"/>
      <c r="O286" s="1"/>
      <c r="P286" s="1"/>
      <c r="Q286" s="1"/>
      <c r="R286" s="1"/>
      <c r="S286" s="1"/>
      <c r="T286" s="1"/>
      <c r="U286" s="1"/>
      <c r="V286" s="1"/>
      <c r="W286" s="1"/>
      <c r="X286" s="1"/>
      <c r="Y286" s="1"/>
      <c r="Z286" s="1"/>
      <c r="AA286" s="1"/>
      <c r="AB286" s="1"/>
      <c r="AC286" s="1"/>
      <c r="AD286" s="334"/>
      <c r="AE286" s="334"/>
      <c r="AF286" s="1"/>
      <c r="AG286" s="1"/>
      <c r="AH286" s="1"/>
      <c r="AI286" s="1"/>
      <c r="AJ286" s="1"/>
      <c r="AK286" s="1"/>
      <c r="AL286" s="1"/>
      <c r="AM286" s="314"/>
      <c r="AN286" s="309"/>
      <c r="AO286" s="309"/>
      <c r="AP286" s="309"/>
    </row>
    <row r="287" spans="2:42" ht="18.75" customHeight="1" thickBot="1">
      <c r="B287" s="313"/>
      <c r="C287" s="309"/>
      <c r="D287" s="309"/>
      <c r="E287" s="309"/>
      <c r="F287" s="309"/>
      <c r="G287" s="309"/>
      <c r="H287" s="309"/>
      <c r="I287" s="309"/>
      <c r="J287" s="309"/>
      <c r="K287" s="313"/>
      <c r="L287" s="309"/>
      <c r="M287" s="309"/>
      <c r="N287" s="309"/>
      <c r="O287" s="333" t="s">
        <v>72</v>
      </c>
      <c r="P287" s="333"/>
      <c r="Q287" s="333"/>
      <c r="R287" s="887">
        <v>3</v>
      </c>
      <c r="S287" s="887"/>
      <c r="T287" s="333" t="s">
        <v>292</v>
      </c>
      <c r="U287" s="333"/>
      <c r="V287" s="333"/>
      <c r="W287" s="333"/>
      <c r="X287" s="333"/>
      <c r="Y287" s="333"/>
      <c r="Z287" s="333"/>
      <c r="AA287" s="1"/>
      <c r="AB287" s="1"/>
      <c r="AC287" s="1"/>
      <c r="AD287" s="334"/>
      <c r="AE287" s="334"/>
      <c r="AF287" s="1"/>
      <c r="AG287" s="1"/>
      <c r="AH287" s="1"/>
      <c r="AI287" s="1"/>
      <c r="AJ287" s="1"/>
      <c r="AK287" s="1"/>
      <c r="AL287" s="1"/>
      <c r="AM287" s="314"/>
      <c r="AN287" s="309"/>
      <c r="AO287" s="309"/>
      <c r="AP287" s="309"/>
    </row>
    <row r="288" spans="2:42" ht="18.75" customHeight="1" thickTop="1">
      <c r="B288" s="315"/>
      <c r="C288" s="316"/>
      <c r="D288" s="316"/>
      <c r="E288" s="316"/>
      <c r="F288" s="316"/>
      <c r="G288" s="316"/>
      <c r="H288" s="316"/>
      <c r="I288" s="316"/>
      <c r="J288" s="316"/>
      <c r="K288" s="315"/>
      <c r="L288" s="316"/>
      <c r="M288" s="316"/>
      <c r="N288" s="316"/>
      <c r="O288" s="316"/>
      <c r="P288" s="316"/>
      <c r="Q288" s="16"/>
      <c r="R288" s="16"/>
      <c r="S288" s="316"/>
      <c r="T288" s="316"/>
      <c r="U288" s="316"/>
      <c r="V288" s="316"/>
      <c r="W288" s="316"/>
      <c r="X288" s="316"/>
      <c r="Y288" s="316"/>
      <c r="Z288" s="316"/>
      <c r="AA288" s="13"/>
      <c r="AB288" s="13"/>
      <c r="AC288" s="13"/>
      <c r="AD288" s="335"/>
      <c r="AE288" s="335"/>
      <c r="AF288" s="13"/>
      <c r="AG288" s="13"/>
      <c r="AH288" s="13"/>
      <c r="AI288" s="13"/>
      <c r="AJ288" s="13"/>
      <c r="AK288" s="13"/>
      <c r="AL288" s="13"/>
      <c r="AM288" s="317"/>
      <c r="AN288" s="309"/>
      <c r="AO288" s="309"/>
      <c r="AP288" s="309"/>
    </row>
    <row r="289" spans="2:42" ht="18.75" customHeight="1">
      <c r="B289" s="310" t="s">
        <v>285</v>
      </c>
      <c r="C289" s="311"/>
      <c r="D289" s="311"/>
      <c r="E289" s="311"/>
      <c r="F289" s="311"/>
      <c r="G289" s="311"/>
      <c r="H289" s="311"/>
      <c r="I289" s="311"/>
      <c r="J289" s="311"/>
      <c r="K289" s="310"/>
      <c r="L289" s="311"/>
      <c r="M289" s="311"/>
      <c r="N289" s="311"/>
      <c r="O289" s="311"/>
      <c r="P289" s="311"/>
      <c r="Q289" s="323"/>
      <c r="R289" s="323"/>
      <c r="S289" s="311"/>
      <c r="T289" s="311"/>
      <c r="U289" s="311"/>
      <c r="V289" s="311"/>
      <c r="W289" s="311"/>
      <c r="X289" s="311"/>
      <c r="Y289" s="311"/>
      <c r="Z289" s="311"/>
      <c r="AA289" s="8"/>
      <c r="AB289" s="8"/>
      <c r="AC289" s="8"/>
      <c r="AD289" s="344"/>
      <c r="AE289" s="344"/>
      <c r="AF289" s="8"/>
      <c r="AG289" s="8"/>
      <c r="AH289" s="8"/>
      <c r="AI289" s="8"/>
      <c r="AJ289" s="8"/>
      <c r="AK289" s="8"/>
      <c r="AL289" s="8"/>
      <c r="AM289" s="312"/>
      <c r="AN289" s="309"/>
      <c r="AO289" s="309"/>
      <c r="AP289" s="309"/>
    </row>
    <row r="290" spans="2:42" ht="18.75" customHeight="1">
      <c r="B290" s="313"/>
      <c r="C290" s="309"/>
      <c r="D290" s="309"/>
      <c r="E290" s="309"/>
      <c r="F290" s="309"/>
      <c r="G290" s="309"/>
      <c r="H290" s="309"/>
      <c r="I290" s="309"/>
      <c r="J290" s="309"/>
      <c r="K290" s="313"/>
      <c r="L290" s="309"/>
      <c r="M290" s="309"/>
      <c r="N290" s="309"/>
      <c r="O290" s="309"/>
      <c r="P290" s="309"/>
      <c r="Q290" s="236"/>
      <c r="R290" s="236"/>
      <c r="S290" s="309"/>
      <c r="T290" s="309"/>
      <c r="U290" s="309"/>
      <c r="V290" s="309"/>
      <c r="W290" s="309"/>
      <c r="X290" s="309"/>
      <c r="Y290" s="309"/>
      <c r="Z290" s="309"/>
      <c r="AA290" s="1"/>
      <c r="AB290" s="1"/>
      <c r="AC290" s="1"/>
      <c r="AD290" s="334"/>
      <c r="AE290" s="334"/>
      <c r="AF290" s="1"/>
      <c r="AG290" s="1"/>
      <c r="AH290" s="1"/>
      <c r="AI290" s="1"/>
      <c r="AJ290" s="1"/>
      <c r="AK290" s="1"/>
      <c r="AL290" s="1"/>
      <c r="AM290" s="314"/>
      <c r="AN290" s="309"/>
      <c r="AO290" s="309"/>
      <c r="AP290" s="309"/>
    </row>
    <row r="291" spans="2:42" ht="18.75" customHeight="1">
      <c r="B291" s="313"/>
      <c r="C291" s="310" t="s">
        <v>41</v>
      </c>
      <c r="D291" s="311"/>
      <c r="E291" s="311"/>
      <c r="F291" s="311"/>
      <c r="G291" s="311"/>
      <c r="H291" s="311"/>
      <c r="I291" s="311"/>
      <c r="J291" s="312"/>
      <c r="K291" s="836" t="s">
        <v>52</v>
      </c>
      <c r="L291" s="837"/>
      <c r="M291" s="837"/>
      <c r="N291" s="837"/>
      <c r="O291" s="837"/>
      <c r="P291" s="837"/>
      <c r="Q291" s="837"/>
      <c r="R291" s="837"/>
      <c r="S291" s="837"/>
      <c r="T291" s="837"/>
      <c r="U291" s="837"/>
      <c r="V291" s="837"/>
      <c r="W291" s="837"/>
      <c r="X291" s="837"/>
      <c r="Y291" s="837"/>
      <c r="Z291" s="837"/>
      <c r="AA291" s="837"/>
      <c r="AB291" s="837"/>
      <c r="AC291" s="837"/>
      <c r="AD291" s="837"/>
      <c r="AE291" s="837"/>
      <c r="AF291" s="837"/>
      <c r="AG291" s="837"/>
      <c r="AH291" s="837"/>
      <c r="AI291" s="837"/>
      <c r="AJ291" s="837"/>
      <c r="AK291" s="837"/>
      <c r="AL291" s="837"/>
      <c r="AM291" s="838"/>
      <c r="AN291" s="309"/>
      <c r="AO291" s="309"/>
      <c r="AP291" s="309"/>
    </row>
    <row r="292" spans="2:42" ht="18.75" customHeight="1">
      <c r="B292" s="313"/>
      <c r="C292" s="313"/>
      <c r="D292" s="309"/>
      <c r="E292" s="309"/>
      <c r="F292" s="309"/>
      <c r="G292" s="309"/>
      <c r="H292" s="309"/>
      <c r="I292" s="309"/>
      <c r="J292" s="314"/>
      <c r="K292" s="839"/>
      <c r="L292" s="840"/>
      <c r="M292" s="840"/>
      <c r="N292" s="840"/>
      <c r="O292" s="840"/>
      <c r="P292" s="840"/>
      <c r="Q292" s="840"/>
      <c r="R292" s="840"/>
      <c r="S292" s="840"/>
      <c r="T292" s="840"/>
      <c r="U292" s="840"/>
      <c r="V292" s="840"/>
      <c r="W292" s="840"/>
      <c r="X292" s="840"/>
      <c r="Y292" s="840"/>
      <c r="Z292" s="840"/>
      <c r="AA292" s="840"/>
      <c r="AB292" s="840"/>
      <c r="AC292" s="840"/>
      <c r="AD292" s="840"/>
      <c r="AE292" s="840"/>
      <c r="AF292" s="840"/>
      <c r="AG292" s="840"/>
      <c r="AH292" s="840"/>
      <c r="AI292" s="840"/>
      <c r="AJ292" s="840"/>
      <c r="AK292" s="840"/>
      <c r="AL292" s="840"/>
      <c r="AM292" s="841"/>
      <c r="AN292" s="309"/>
      <c r="AO292" s="309"/>
      <c r="AP292" s="309"/>
    </row>
    <row r="293" spans="2:42" ht="18.75" customHeight="1">
      <c r="B293" s="313"/>
      <c r="C293" s="313"/>
      <c r="D293" s="309"/>
      <c r="E293" s="309"/>
      <c r="F293" s="309"/>
      <c r="G293" s="309"/>
      <c r="H293" s="309"/>
      <c r="I293" s="309"/>
      <c r="J293" s="314"/>
      <c r="K293" s="313" t="s">
        <v>795</v>
      </c>
      <c r="L293" s="309"/>
      <c r="M293" s="309"/>
      <c r="N293" s="309"/>
      <c r="O293" s="309"/>
      <c r="P293" s="309"/>
      <c r="Q293" s="309"/>
      <c r="R293" s="309"/>
      <c r="S293" s="309"/>
      <c r="T293" s="309"/>
      <c r="U293" s="309"/>
      <c r="V293" s="309"/>
      <c r="W293" s="309"/>
      <c r="X293" s="309"/>
      <c r="Y293" s="309"/>
      <c r="Z293" s="309"/>
      <c r="AA293" s="309"/>
      <c r="AB293" s="309"/>
      <c r="AC293" s="309"/>
      <c r="AD293" s="309"/>
      <c r="AE293" s="309"/>
      <c r="AF293" s="309"/>
      <c r="AG293" s="309"/>
      <c r="AH293" s="309"/>
      <c r="AI293" s="309"/>
      <c r="AJ293" s="309"/>
      <c r="AK293" s="309"/>
      <c r="AL293" s="309"/>
      <c r="AM293" s="314"/>
      <c r="AN293" s="309"/>
      <c r="AO293" s="309"/>
      <c r="AP293" s="309"/>
    </row>
    <row r="294" spans="2:42" ht="18.75" customHeight="1">
      <c r="B294" s="313"/>
      <c r="C294" s="313"/>
      <c r="D294" s="309"/>
      <c r="E294" s="309"/>
      <c r="F294" s="309"/>
      <c r="G294" s="309"/>
      <c r="H294" s="309"/>
      <c r="I294" s="309"/>
      <c r="J294" s="314"/>
      <c r="K294" s="313" t="s">
        <v>796</v>
      </c>
      <c r="L294" s="309"/>
      <c r="M294" s="309"/>
      <c r="N294" s="309"/>
      <c r="O294" s="309"/>
      <c r="P294" s="309"/>
      <c r="Q294" s="309"/>
      <c r="R294" s="309"/>
      <c r="S294" s="309"/>
      <c r="T294" s="309"/>
      <c r="U294" s="309"/>
      <c r="V294" s="309"/>
      <c r="W294" s="309"/>
      <c r="X294" s="309"/>
      <c r="Y294" s="309"/>
      <c r="Z294" s="309"/>
      <c r="AA294" s="309"/>
      <c r="AB294" s="309"/>
      <c r="AC294" s="309"/>
      <c r="AD294" s="309"/>
      <c r="AE294" s="309"/>
      <c r="AF294" s="309"/>
      <c r="AG294" s="309"/>
      <c r="AH294" s="309"/>
      <c r="AI294" s="309"/>
      <c r="AJ294" s="309"/>
      <c r="AK294" s="309"/>
      <c r="AL294" s="309"/>
      <c r="AM294" s="314"/>
      <c r="AN294" s="309"/>
      <c r="AO294" s="309"/>
      <c r="AP294" s="309"/>
    </row>
    <row r="295" spans="2:42" ht="18.75" customHeight="1">
      <c r="B295" s="313"/>
      <c r="C295" s="310" t="s">
        <v>3</v>
      </c>
      <c r="D295" s="311"/>
      <c r="E295" s="311"/>
      <c r="F295" s="311"/>
      <c r="G295" s="311"/>
      <c r="H295" s="311"/>
      <c r="I295" s="311"/>
      <c r="J295" s="312"/>
      <c r="K295" s="836" t="s">
        <v>54</v>
      </c>
      <c r="L295" s="837"/>
      <c r="M295" s="837"/>
      <c r="N295" s="837"/>
      <c r="O295" s="837"/>
      <c r="P295" s="837"/>
      <c r="Q295" s="837"/>
      <c r="R295" s="837"/>
      <c r="S295" s="837"/>
      <c r="T295" s="837"/>
      <c r="U295" s="837"/>
      <c r="V295" s="837"/>
      <c r="W295" s="837"/>
      <c r="X295" s="837"/>
      <c r="Y295" s="837"/>
      <c r="Z295" s="837"/>
      <c r="AA295" s="837"/>
      <c r="AB295" s="837"/>
      <c r="AC295" s="837"/>
      <c r="AD295" s="837"/>
      <c r="AE295" s="837"/>
      <c r="AF295" s="837"/>
      <c r="AG295" s="837"/>
      <c r="AH295" s="837"/>
      <c r="AI295" s="837"/>
      <c r="AJ295" s="837"/>
      <c r="AK295" s="837"/>
      <c r="AL295" s="837"/>
      <c r="AM295" s="838"/>
      <c r="AN295" s="309"/>
      <c r="AO295" s="309"/>
      <c r="AP295" s="309"/>
    </row>
    <row r="296" spans="2:42" ht="18.75" customHeight="1">
      <c r="B296" s="313"/>
      <c r="C296" s="313"/>
      <c r="D296" s="309"/>
      <c r="E296" s="309"/>
      <c r="F296" s="309"/>
      <c r="G296" s="309"/>
      <c r="H296" s="309"/>
      <c r="I296" s="309"/>
      <c r="J296" s="314"/>
      <c r="K296" s="839"/>
      <c r="L296" s="840"/>
      <c r="M296" s="840"/>
      <c r="N296" s="840"/>
      <c r="O296" s="840"/>
      <c r="P296" s="840"/>
      <c r="Q296" s="840"/>
      <c r="R296" s="840"/>
      <c r="S296" s="840"/>
      <c r="T296" s="840"/>
      <c r="U296" s="840"/>
      <c r="V296" s="840"/>
      <c r="W296" s="840"/>
      <c r="X296" s="840"/>
      <c r="Y296" s="840"/>
      <c r="Z296" s="840"/>
      <c r="AA296" s="840"/>
      <c r="AB296" s="840"/>
      <c r="AC296" s="840"/>
      <c r="AD296" s="840"/>
      <c r="AE296" s="840"/>
      <c r="AF296" s="840"/>
      <c r="AG296" s="840"/>
      <c r="AH296" s="840"/>
      <c r="AI296" s="840"/>
      <c r="AJ296" s="840"/>
      <c r="AK296" s="840"/>
      <c r="AL296" s="840"/>
      <c r="AM296" s="841"/>
      <c r="AN296" s="309"/>
      <c r="AO296" s="309"/>
      <c r="AP296" s="309"/>
    </row>
    <row r="297" spans="2:42" ht="18.75" customHeight="1">
      <c r="B297" s="313"/>
      <c r="C297" s="313"/>
      <c r="D297" s="309"/>
      <c r="E297" s="309"/>
      <c r="F297" s="309"/>
      <c r="G297" s="309"/>
      <c r="H297" s="309"/>
      <c r="I297" s="309"/>
      <c r="J297" s="314"/>
      <c r="K297" s="839"/>
      <c r="L297" s="840"/>
      <c r="M297" s="840"/>
      <c r="N297" s="840"/>
      <c r="O297" s="840"/>
      <c r="P297" s="840"/>
      <c r="Q297" s="840"/>
      <c r="R297" s="840"/>
      <c r="S297" s="840"/>
      <c r="T297" s="840"/>
      <c r="U297" s="840"/>
      <c r="V297" s="840"/>
      <c r="W297" s="840"/>
      <c r="X297" s="840"/>
      <c r="Y297" s="840"/>
      <c r="Z297" s="840"/>
      <c r="AA297" s="840"/>
      <c r="AB297" s="840"/>
      <c r="AC297" s="840"/>
      <c r="AD297" s="840"/>
      <c r="AE297" s="840"/>
      <c r="AF297" s="840"/>
      <c r="AG297" s="840"/>
      <c r="AH297" s="840"/>
      <c r="AI297" s="840"/>
      <c r="AJ297" s="840"/>
      <c r="AK297" s="840"/>
      <c r="AL297" s="840"/>
      <c r="AM297" s="841"/>
      <c r="AN297" s="309"/>
      <c r="AO297" s="309"/>
      <c r="AP297" s="309"/>
    </row>
    <row r="298" spans="2:42" ht="18.75" customHeight="1">
      <c r="B298" s="313"/>
      <c r="C298" s="313"/>
      <c r="D298" s="309"/>
      <c r="E298" s="309"/>
      <c r="F298" s="309"/>
      <c r="G298" s="309"/>
      <c r="H298" s="309"/>
      <c r="I298" s="309"/>
      <c r="J298" s="314"/>
      <c r="K298" s="10" t="s">
        <v>795</v>
      </c>
      <c r="L298" s="473"/>
      <c r="M298" s="473"/>
      <c r="N298" s="473"/>
      <c r="O298" s="473"/>
      <c r="P298" s="473"/>
      <c r="Q298" s="473"/>
      <c r="R298" s="473"/>
      <c r="S298" s="473"/>
      <c r="T298" s="473"/>
      <c r="U298" s="473"/>
      <c r="V298" s="473"/>
      <c r="W298" s="473"/>
      <c r="X298" s="473"/>
      <c r="Y298" s="473"/>
      <c r="Z298" s="473"/>
      <c r="AA298" s="473"/>
      <c r="AB298" s="473"/>
      <c r="AC298" s="473"/>
      <c r="AD298" s="473"/>
      <c r="AE298" s="473"/>
      <c r="AF298" s="473"/>
      <c r="AG298" s="473"/>
      <c r="AH298" s="473"/>
      <c r="AI298" s="473"/>
      <c r="AJ298" s="473"/>
      <c r="AK298" s="473"/>
      <c r="AL298" s="473"/>
      <c r="AM298" s="11"/>
      <c r="AN298" s="309"/>
      <c r="AO298" s="309"/>
      <c r="AP298" s="309"/>
    </row>
    <row r="299" spans="2:42" ht="18.75" customHeight="1">
      <c r="B299" s="313"/>
      <c r="C299" s="315"/>
      <c r="D299" s="316"/>
      <c r="E299" s="316"/>
      <c r="F299" s="316"/>
      <c r="G299" s="316"/>
      <c r="H299" s="316"/>
      <c r="I299" s="316"/>
      <c r="J299" s="317"/>
      <c r="K299" s="12" t="s">
        <v>797</v>
      </c>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4"/>
      <c r="AN299" s="309"/>
      <c r="AO299" s="309"/>
      <c r="AP299" s="309"/>
    </row>
    <row r="300" spans="2:42" ht="18.75" customHeight="1">
      <c r="B300" s="313"/>
      <c r="C300" s="310" t="s">
        <v>42</v>
      </c>
      <c r="D300" s="311"/>
      <c r="E300" s="311"/>
      <c r="F300" s="311"/>
      <c r="G300" s="311"/>
      <c r="H300" s="311"/>
      <c r="I300" s="311"/>
      <c r="J300" s="312"/>
      <c r="K300" s="310" t="s">
        <v>53</v>
      </c>
      <c r="L300" s="311"/>
      <c r="M300" s="311"/>
      <c r="N300" s="311"/>
      <c r="O300" s="311"/>
      <c r="P300" s="311"/>
      <c r="Q300" s="311"/>
      <c r="R300" s="311"/>
      <c r="S300" s="311"/>
      <c r="T300" s="311"/>
      <c r="U300" s="311"/>
      <c r="V300" s="311"/>
      <c r="W300" s="311"/>
      <c r="X300" s="311"/>
      <c r="Y300" s="311"/>
      <c r="Z300" s="311"/>
      <c r="AA300" s="311"/>
      <c r="AB300" s="311"/>
      <c r="AC300" s="311"/>
      <c r="AD300" s="311"/>
      <c r="AE300" s="311"/>
      <c r="AF300" s="311"/>
      <c r="AG300" s="311"/>
      <c r="AH300" s="311"/>
      <c r="AI300" s="311"/>
      <c r="AJ300" s="311"/>
      <c r="AK300" s="311"/>
      <c r="AL300" s="311"/>
      <c r="AM300" s="312"/>
      <c r="AN300" s="309"/>
      <c r="AO300" s="309"/>
      <c r="AP300" s="309"/>
    </row>
    <row r="301" spans="2:42" ht="18.75" customHeight="1">
      <c r="B301" s="313"/>
      <c r="C301" s="315"/>
      <c r="D301" s="316"/>
      <c r="E301" s="316"/>
      <c r="F301" s="316"/>
      <c r="G301" s="316"/>
      <c r="H301" s="316"/>
      <c r="I301" s="316"/>
      <c r="J301" s="317"/>
      <c r="K301" s="315" t="s">
        <v>798</v>
      </c>
      <c r="L301" s="316"/>
      <c r="M301" s="316"/>
      <c r="N301" s="316"/>
      <c r="O301" s="316"/>
      <c r="P301" s="316"/>
      <c r="Q301" s="316"/>
      <c r="R301" s="316"/>
      <c r="S301" s="316"/>
      <c r="T301" s="316"/>
      <c r="U301" s="316"/>
      <c r="V301" s="316"/>
      <c r="W301" s="316"/>
      <c r="X301" s="316"/>
      <c r="Y301" s="316"/>
      <c r="Z301" s="316"/>
      <c r="AA301" s="316"/>
      <c r="AB301" s="316"/>
      <c r="AC301" s="316"/>
      <c r="AD301" s="316"/>
      <c r="AE301" s="316"/>
      <c r="AF301" s="316"/>
      <c r="AG301" s="316"/>
      <c r="AH301" s="316"/>
      <c r="AI301" s="316"/>
      <c r="AJ301" s="316"/>
      <c r="AK301" s="316"/>
      <c r="AL301" s="316"/>
      <c r="AM301" s="317"/>
      <c r="AN301" s="309"/>
      <c r="AO301" s="309"/>
      <c r="AP301" s="309"/>
    </row>
    <row r="302" spans="2:42" ht="18.75" customHeight="1">
      <c r="B302" s="313"/>
      <c r="C302" s="310" t="s">
        <v>43</v>
      </c>
      <c r="D302" s="311"/>
      <c r="E302" s="311"/>
      <c r="F302" s="311"/>
      <c r="G302" s="311"/>
      <c r="H302" s="311"/>
      <c r="I302" s="311"/>
      <c r="J302" s="312"/>
      <c r="K302" s="310" t="s">
        <v>47</v>
      </c>
      <c r="L302" s="311"/>
      <c r="M302" s="311"/>
      <c r="N302" s="311"/>
      <c r="O302" s="311"/>
      <c r="P302" s="311"/>
      <c r="Q302" s="311"/>
      <c r="R302" s="311"/>
      <c r="S302" s="311"/>
      <c r="T302" s="311"/>
      <c r="U302" s="311"/>
      <c r="V302" s="311"/>
      <c r="W302" s="311"/>
      <c r="X302" s="311"/>
      <c r="Y302" s="311"/>
      <c r="Z302" s="311"/>
      <c r="AA302" s="311"/>
      <c r="AB302" s="311"/>
      <c r="AC302" s="311"/>
      <c r="AD302" s="311"/>
      <c r="AE302" s="311"/>
      <c r="AF302" s="311"/>
      <c r="AG302" s="311"/>
      <c r="AH302" s="311"/>
      <c r="AI302" s="311"/>
      <c r="AJ302" s="311"/>
      <c r="AK302" s="311"/>
      <c r="AL302" s="311"/>
      <c r="AM302" s="312"/>
      <c r="AN302" s="309"/>
      <c r="AO302" s="309"/>
      <c r="AP302" s="309"/>
    </row>
    <row r="303" spans="2:42" ht="18.75" customHeight="1">
      <c r="B303" s="315"/>
      <c r="C303" s="315"/>
      <c r="D303" s="316"/>
      <c r="E303" s="316"/>
      <c r="F303" s="316"/>
      <c r="G303" s="316"/>
      <c r="H303" s="316"/>
      <c r="I303" s="316"/>
      <c r="J303" s="317"/>
      <c r="K303" s="315" t="s">
        <v>799</v>
      </c>
      <c r="L303" s="316"/>
      <c r="M303" s="316"/>
      <c r="N303" s="316"/>
      <c r="O303" s="316"/>
      <c r="P303" s="316"/>
      <c r="Q303" s="316"/>
      <c r="R303" s="316"/>
      <c r="S303" s="316"/>
      <c r="T303" s="316"/>
      <c r="U303" s="316"/>
      <c r="V303" s="316"/>
      <c r="W303" s="316"/>
      <c r="X303" s="316"/>
      <c r="Y303" s="316"/>
      <c r="Z303" s="316"/>
      <c r="AA303" s="316"/>
      <c r="AB303" s="316"/>
      <c r="AC303" s="316"/>
      <c r="AD303" s="316"/>
      <c r="AE303" s="316"/>
      <c r="AF303" s="316"/>
      <c r="AG303" s="316"/>
      <c r="AH303" s="316"/>
      <c r="AI303" s="316"/>
      <c r="AJ303" s="316"/>
      <c r="AK303" s="316"/>
      <c r="AL303" s="316"/>
      <c r="AM303" s="317"/>
      <c r="AN303" s="309"/>
      <c r="AO303" s="309"/>
      <c r="AP303" s="309"/>
    </row>
    <row r="304" spans="2:42" ht="18.75" customHeight="1">
      <c r="B304" s="310" t="s">
        <v>286</v>
      </c>
      <c r="C304" s="311"/>
      <c r="D304" s="311"/>
      <c r="E304" s="311"/>
      <c r="F304" s="311"/>
      <c r="G304" s="311"/>
      <c r="H304" s="311"/>
      <c r="I304" s="311"/>
      <c r="J304" s="311"/>
      <c r="K304" s="310"/>
      <c r="L304" s="311"/>
      <c r="M304" s="311"/>
      <c r="N304" s="311"/>
      <c r="O304" s="311"/>
      <c r="P304" s="311"/>
      <c r="Q304" s="311"/>
      <c r="R304" s="311"/>
      <c r="S304" s="311"/>
      <c r="T304" s="311"/>
      <c r="U304" s="311"/>
      <c r="V304" s="311"/>
      <c r="W304" s="311"/>
      <c r="X304" s="311"/>
      <c r="Y304" s="311"/>
      <c r="Z304" s="311"/>
      <c r="AA304" s="311"/>
      <c r="AB304" s="311"/>
      <c r="AC304" s="311"/>
      <c r="AD304" s="311"/>
      <c r="AE304" s="311"/>
      <c r="AF304" s="311"/>
      <c r="AG304" s="311"/>
      <c r="AH304" s="311"/>
      <c r="AI304" s="311"/>
      <c r="AJ304" s="311"/>
      <c r="AK304" s="311"/>
      <c r="AL304" s="311"/>
      <c r="AM304" s="312"/>
      <c r="AN304" s="309"/>
      <c r="AO304" s="309"/>
      <c r="AP304" s="309"/>
    </row>
    <row r="305" spans="2:42" ht="18.75" customHeight="1">
      <c r="B305" s="313"/>
      <c r="C305" s="309"/>
      <c r="D305" s="309"/>
      <c r="E305" s="309"/>
      <c r="F305" s="309"/>
      <c r="G305" s="309"/>
      <c r="H305" s="309"/>
      <c r="I305" s="309"/>
      <c r="J305" s="309"/>
      <c r="K305" s="313"/>
      <c r="L305" s="309" t="s">
        <v>230</v>
      </c>
      <c r="M305" s="309"/>
      <c r="N305" s="309"/>
      <c r="O305" s="309"/>
      <c r="P305" s="309"/>
      <c r="Q305" s="309"/>
      <c r="R305" s="309"/>
      <c r="S305" s="309"/>
      <c r="T305" s="309"/>
      <c r="U305" s="309"/>
      <c r="V305" s="309"/>
      <c r="W305" s="309"/>
      <c r="X305" s="309"/>
      <c r="Y305" s="309"/>
      <c r="Z305" s="309"/>
      <c r="AA305" s="309"/>
      <c r="AB305" s="309"/>
      <c r="AC305" s="309"/>
      <c r="AD305" s="309"/>
      <c r="AE305" s="309"/>
      <c r="AF305" s="309"/>
      <c r="AG305" s="309"/>
      <c r="AH305" s="309"/>
      <c r="AI305" s="309"/>
      <c r="AJ305" s="309"/>
      <c r="AK305" s="309"/>
      <c r="AL305" s="309"/>
      <c r="AM305" s="314"/>
      <c r="AN305" s="309"/>
      <c r="AO305" s="309"/>
      <c r="AP305" s="309"/>
    </row>
    <row r="306" spans="2:42" ht="18.75" customHeight="1">
      <c r="B306" s="313"/>
      <c r="C306" s="309"/>
      <c r="D306" s="309"/>
      <c r="E306" s="309"/>
      <c r="F306" s="309"/>
      <c r="G306" s="309"/>
      <c r="H306" s="309"/>
      <c r="I306" s="309"/>
      <c r="J306" s="309"/>
      <c r="K306" s="313"/>
      <c r="L306" s="309" t="s">
        <v>234</v>
      </c>
      <c r="M306" s="309"/>
      <c r="N306" s="309"/>
      <c r="O306" s="309"/>
      <c r="P306" s="309"/>
      <c r="Q306" s="309"/>
      <c r="R306" s="309"/>
      <c r="S306" s="309"/>
      <c r="T306" s="309"/>
      <c r="U306" s="309"/>
      <c r="V306" s="309"/>
      <c r="W306" s="309"/>
      <c r="X306" s="309"/>
      <c r="Y306" s="309"/>
      <c r="Z306" s="309"/>
      <c r="AA306" s="309"/>
      <c r="AB306" s="309"/>
      <c r="AC306" s="309"/>
      <c r="AD306" s="309"/>
      <c r="AE306" s="309"/>
      <c r="AF306" s="309"/>
      <c r="AG306" s="309"/>
      <c r="AH306" s="309"/>
      <c r="AI306" s="309"/>
      <c r="AJ306" s="309"/>
      <c r="AK306" s="309"/>
      <c r="AL306" s="309"/>
      <c r="AM306" s="314"/>
      <c r="AN306" s="309"/>
      <c r="AO306" s="309"/>
      <c r="AP306" s="309"/>
    </row>
    <row r="307" spans="2:42" ht="18.75" customHeight="1">
      <c r="B307" s="313"/>
      <c r="C307" s="309"/>
      <c r="D307" s="309"/>
      <c r="E307" s="309"/>
      <c r="F307" s="309"/>
      <c r="G307" s="309"/>
      <c r="H307" s="309"/>
      <c r="I307" s="309"/>
      <c r="J307" s="309"/>
      <c r="K307" s="313"/>
      <c r="L307" s="7"/>
      <c r="M307" s="320" t="s">
        <v>57</v>
      </c>
      <c r="N307" s="320"/>
      <c r="O307" s="5"/>
      <c r="P307" s="5"/>
      <c r="Q307" s="234"/>
      <c r="R307" s="235"/>
      <c r="S307" s="845" t="s">
        <v>227</v>
      </c>
      <c r="T307" s="846"/>
      <c r="U307" s="846"/>
      <c r="V307" s="847"/>
      <c r="W307" s="845" t="s">
        <v>228</v>
      </c>
      <c r="X307" s="846"/>
      <c r="Y307" s="846"/>
      <c r="Z307" s="847"/>
      <c r="AA307" s="845" t="s">
        <v>541</v>
      </c>
      <c r="AB307" s="846"/>
      <c r="AC307" s="846"/>
      <c r="AD307" s="847"/>
      <c r="AE307" s="845" t="s">
        <v>614</v>
      </c>
      <c r="AF307" s="846"/>
      <c r="AG307" s="846"/>
      <c r="AH307" s="847"/>
      <c r="AI307" s="845" t="s">
        <v>788</v>
      </c>
      <c r="AJ307" s="846"/>
      <c r="AK307" s="846"/>
      <c r="AL307" s="847"/>
      <c r="AM307" s="314"/>
      <c r="AN307" s="309"/>
      <c r="AO307" s="309"/>
      <c r="AP307" s="309"/>
    </row>
    <row r="308" spans="2:42" ht="18.75" customHeight="1">
      <c r="B308" s="313"/>
      <c r="C308" s="309"/>
      <c r="D308" s="309"/>
      <c r="E308" s="309"/>
      <c r="F308" s="309"/>
      <c r="G308" s="309"/>
      <c r="H308" s="309"/>
      <c r="I308" s="309"/>
      <c r="J308" s="309"/>
      <c r="K308" s="313"/>
      <c r="L308" s="345"/>
      <c r="M308" s="320"/>
      <c r="N308" s="5" t="s">
        <v>164</v>
      </c>
      <c r="O308" s="5"/>
      <c r="P308" s="5"/>
      <c r="Q308" s="234"/>
      <c r="R308" s="235"/>
      <c r="S308" s="845">
        <v>2</v>
      </c>
      <c r="T308" s="846"/>
      <c r="U308" s="846"/>
      <c r="V308" s="320" t="s">
        <v>229</v>
      </c>
      <c r="W308" s="845">
        <v>4</v>
      </c>
      <c r="X308" s="846"/>
      <c r="Y308" s="846"/>
      <c r="Z308" s="320" t="s">
        <v>229</v>
      </c>
      <c r="AA308" s="845">
        <v>2</v>
      </c>
      <c r="AB308" s="846"/>
      <c r="AC308" s="846"/>
      <c r="AD308" s="320" t="s">
        <v>229</v>
      </c>
      <c r="AE308" s="845">
        <v>0</v>
      </c>
      <c r="AF308" s="846"/>
      <c r="AG308" s="846"/>
      <c r="AH308" s="320" t="s">
        <v>229</v>
      </c>
      <c r="AI308" s="845">
        <v>0</v>
      </c>
      <c r="AJ308" s="846"/>
      <c r="AK308" s="846"/>
      <c r="AL308" s="321" t="s">
        <v>229</v>
      </c>
      <c r="AM308" s="314"/>
      <c r="AN308" s="309"/>
      <c r="AO308" s="309"/>
      <c r="AP308" s="309"/>
    </row>
    <row r="309" spans="2:42" ht="18.75" customHeight="1">
      <c r="B309" s="313"/>
      <c r="C309" s="309"/>
      <c r="D309" s="309"/>
      <c r="E309" s="309"/>
      <c r="F309" s="309"/>
      <c r="G309" s="309"/>
      <c r="H309" s="309"/>
      <c r="I309" s="309"/>
      <c r="J309" s="309"/>
      <c r="K309" s="313"/>
      <c r="L309" s="345"/>
      <c r="M309" s="320"/>
      <c r="N309" s="5" t="s">
        <v>165</v>
      </c>
      <c r="O309" s="5"/>
      <c r="P309" s="5"/>
      <c r="Q309" s="234"/>
      <c r="R309" s="235"/>
      <c r="S309" s="845">
        <v>0</v>
      </c>
      <c r="T309" s="846"/>
      <c r="U309" s="846"/>
      <c r="V309" s="320" t="s">
        <v>229</v>
      </c>
      <c r="W309" s="845">
        <v>2</v>
      </c>
      <c r="X309" s="846"/>
      <c r="Y309" s="846"/>
      <c r="Z309" s="320" t="s">
        <v>229</v>
      </c>
      <c r="AA309" s="845">
        <v>2</v>
      </c>
      <c r="AB309" s="846"/>
      <c r="AC309" s="846"/>
      <c r="AD309" s="320" t="s">
        <v>229</v>
      </c>
      <c r="AE309" s="845">
        <v>1</v>
      </c>
      <c r="AF309" s="846"/>
      <c r="AG309" s="846"/>
      <c r="AH309" s="320" t="s">
        <v>229</v>
      </c>
      <c r="AI309" s="845">
        <v>2</v>
      </c>
      <c r="AJ309" s="846"/>
      <c r="AK309" s="846"/>
      <c r="AL309" s="321" t="s">
        <v>229</v>
      </c>
      <c r="AM309" s="314"/>
      <c r="AN309" s="309"/>
      <c r="AO309" s="309"/>
      <c r="AP309" s="309"/>
    </row>
    <row r="310" spans="2:42" ht="18.75" customHeight="1">
      <c r="B310" s="313"/>
      <c r="C310" s="309"/>
      <c r="D310" s="309"/>
      <c r="E310" s="309"/>
      <c r="F310" s="309"/>
      <c r="G310" s="309"/>
      <c r="H310" s="309"/>
      <c r="I310" s="309"/>
      <c r="J310" s="309"/>
      <c r="K310" s="313"/>
      <c r="L310" s="345"/>
      <c r="M310" s="5"/>
      <c r="N310" s="5" t="s">
        <v>166</v>
      </c>
      <c r="O310" s="5"/>
      <c r="P310" s="5"/>
      <c r="Q310" s="234"/>
      <c r="R310" s="235"/>
      <c r="S310" s="845">
        <v>0</v>
      </c>
      <c r="T310" s="846"/>
      <c r="U310" s="846"/>
      <c r="V310" s="320" t="s">
        <v>229</v>
      </c>
      <c r="W310" s="845">
        <v>0</v>
      </c>
      <c r="X310" s="846"/>
      <c r="Y310" s="846"/>
      <c r="Z310" s="320" t="s">
        <v>229</v>
      </c>
      <c r="AA310" s="845">
        <v>0</v>
      </c>
      <c r="AB310" s="846"/>
      <c r="AC310" s="846"/>
      <c r="AD310" s="320" t="s">
        <v>229</v>
      </c>
      <c r="AE310" s="845">
        <v>0</v>
      </c>
      <c r="AF310" s="846"/>
      <c r="AG310" s="846"/>
      <c r="AH310" s="320" t="s">
        <v>229</v>
      </c>
      <c r="AI310" s="845">
        <v>0</v>
      </c>
      <c r="AJ310" s="846"/>
      <c r="AK310" s="846"/>
      <c r="AL310" s="321" t="s">
        <v>229</v>
      </c>
      <c r="AM310" s="314"/>
      <c r="AN310" s="309"/>
      <c r="AO310" s="309"/>
      <c r="AP310" s="309"/>
    </row>
    <row r="311" spans="2:42" ht="18.75" customHeight="1">
      <c r="B311" s="313"/>
      <c r="C311" s="309"/>
      <c r="D311" s="309"/>
      <c r="E311" s="309"/>
      <c r="F311" s="309"/>
      <c r="G311" s="309"/>
      <c r="H311" s="309"/>
      <c r="I311" s="309"/>
      <c r="J311" s="309"/>
      <c r="K311" s="313"/>
      <c r="L311" s="345"/>
      <c r="M311" s="5"/>
      <c r="N311" s="5" t="s">
        <v>167</v>
      </c>
      <c r="O311" s="5"/>
      <c r="P311" s="5"/>
      <c r="Q311" s="234"/>
      <c r="R311" s="235"/>
      <c r="S311" s="845">
        <v>0</v>
      </c>
      <c r="T311" s="846"/>
      <c r="U311" s="846"/>
      <c r="V311" s="320" t="s">
        <v>229</v>
      </c>
      <c r="W311" s="845">
        <v>0</v>
      </c>
      <c r="X311" s="846"/>
      <c r="Y311" s="846"/>
      <c r="Z311" s="320" t="s">
        <v>229</v>
      </c>
      <c r="AA311" s="845">
        <v>0</v>
      </c>
      <c r="AB311" s="846"/>
      <c r="AC311" s="846"/>
      <c r="AD311" s="320" t="s">
        <v>229</v>
      </c>
      <c r="AE311" s="845">
        <v>0</v>
      </c>
      <c r="AF311" s="846"/>
      <c r="AG311" s="846"/>
      <c r="AH311" s="320" t="s">
        <v>229</v>
      </c>
      <c r="AI311" s="845">
        <v>0</v>
      </c>
      <c r="AJ311" s="846"/>
      <c r="AK311" s="846"/>
      <c r="AL311" s="321" t="s">
        <v>229</v>
      </c>
      <c r="AM311" s="314"/>
      <c r="AN311" s="309"/>
      <c r="AO311" s="309"/>
      <c r="AP311" s="309"/>
    </row>
    <row r="312" spans="2:42" ht="18.75" customHeight="1">
      <c r="B312" s="313"/>
      <c r="C312" s="309"/>
      <c r="D312" s="309"/>
      <c r="E312" s="309"/>
      <c r="F312" s="309"/>
      <c r="G312" s="309"/>
      <c r="H312" s="309"/>
      <c r="I312" s="309"/>
      <c r="J312" s="309"/>
      <c r="K312" s="313"/>
      <c r="L312" s="346"/>
      <c r="M312" s="5" t="s">
        <v>173</v>
      </c>
      <c r="N312" s="5"/>
      <c r="O312" s="5"/>
      <c r="P312" s="5"/>
      <c r="Q312" s="234"/>
      <c r="R312" s="235"/>
      <c r="S312" s="845">
        <f>SUM(S308:U311)</f>
        <v>2</v>
      </c>
      <c r="T312" s="846"/>
      <c r="U312" s="846"/>
      <c r="V312" s="320" t="s">
        <v>229</v>
      </c>
      <c r="W312" s="845">
        <f>SUM(W308:Y311)</f>
        <v>6</v>
      </c>
      <c r="X312" s="846"/>
      <c r="Y312" s="846"/>
      <c r="Z312" s="320" t="s">
        <v>229</v>
      </c>
      <c r="AA312" s="845">
        <f>SUM(AA308:AC311)</f>
        <v>4</v>
      </c>
      <c r="AB312" s="846"/>
      <c r="AC312" s="846"/>
      <c r="AD312" s="320" t="s">
        <v>229</v>
      </c>
      <c r="AE312" s="845">
        <f>SUM(AE308:AG311)</f>
        <v>1</v>
      </c>
      <c r="AF312" s="846"/>
      <c r="AG312" s="846"/>
      <c r="AH312" s="320" t="s">
        <v>229</v>
      </c>
      <c r="AI312" s="845">
        <f>SUM(AI308:AK311)</f>
        <v>2</v>
      </c>
      <c r="AJ312" s="846"/>
      <c r="AK312" s="846"/>
      <c r="AL312" s="321" t="s">
        <v>229</v>
      </c>
      <c r="AM312" s="314"/>
      <c r="AN312" s="309"/>
      <c r="AO312" s="309"/>
      <c r="AP312" s="309"/>
    </row>
    <row r="313" spans="2:42" ht="18.75" customHeight="1">
      <c r="B313" s="313"/>
      <c r="C313" s="309"/>
      <c r="D313" s="309"/>
      <c r="E313" s="309"/>
      <c r="F313" s="309"/>
      <c r="G313" s="309"/>
      <c r="H313" s="309"/>
      <c r="I313" s="309"/>
      <c r="J313" s="309"/>
      <c r="K313" s="313"/>
      <c r="L313" s="7"/>
      <c r="M313" s="5" t="s">
        <v>58</v>
      </c>
      <c r="N313" s="5"/>
      <c r="O313" s="5"/>
      <c r="P313" s="5"/>
      <c r="Q313" s="234"/>
      <c r="R313" s="235"/>
      <c r="S313" s="845"/>
      <c r="T313" s="846"/>
      <c r="U313" s="846"/>
      <c r="V313" s="320"/>
      <c r="W313" s="846"/>
      <c r="X313" s="846"/>
      <c r="Y313" s="846"/>
      <c r="Z313" s="320"/>
      <c r="AA313" s="846"/>
      <c r="AB313" s="846"/>
      <c r="AC313" s="846"/>
      <c r="AD313" s="320"/>
      <c r="AE313" s="846"/>
      <c r="AF313" s="846"/>
      <c r="AG313" s="846"/>
      <c r="AH313" s="320"/>
      <c r="AI313" s="846"/>
      <c r="AJ313" s="846"/>
      <c r="AK313" s="846"/>
      <c r="AL313" s="321"/>
      <c r="AM313" s="314"/>
      <c r="AN313" s="309"/>
      <c r="AO313" s="309"/>
      <c r="AP313" s="309"/>
    </row>
    <row r="314" spans="2:42" ht="18.75" customHeight="1">
      <c r="B314" s="313"/>
      <c r="C314" s="309"/>
      <c r="D314" s="309"/>
      <c r="E314" s="309"/>
      <c r="F314" s="309"/>
      <c r="G314" s="309"/>
      <c r="H314" s="309"/>
      <c r="I314" s="309"/>
      <c r="J314" s="309"/>
      <c r="K314" s="313"/>
      <c r="L314" s="10"/>
      <c r="M314" s="4"/>
      <c r="N314" s="5" t="s">
        <v>164</v>
      </c>
      <c r="O314" s="5"/>
      <c r="P314" s="5"/>
      <c r="Q314" s="234"/>
      <c r="R314" s="235"/>
      <c r="S314" s="845">
        <v>0</v>
      </c>
      <c r="T314" s="846"/>
      <c r="U314" s="846"/>
      <c r="V314" s="320" t="s">
        <v>229</v>
      </c>
      <c r="W314" s="845">
        <v>0</v>
      </c>
      <c r="X314" s="846"/>
      <c r="Y314" s="846"/>
      <c r="Z314" s="320" t="s">
        <v>229</v>
      </c>
      <c r="AA314" s="845">
        <v>2</v>
      </c>
      <c r="AB314" s="846"/>
      <c r="AC314" s="846"/>
      <c r="AD314" s="320" t="s">
        <v>229</v>
      </c>
      <c r="AE314" s="845">
        <v>1</v>
      </c>
      <c r="AF314" s="846"/>
      <c r="AG314" s="846"/>
      <c r="AH314" s="320" t="s">
        <v>229</v>
      </c>
      <c r="AI314" s="845">
        <v>0</v>
      </c>
      <c r="AJ314" s="846"/>
      <c r="AK314" s="846"/>
      <c r="AL314" s="321" t="s">
        <v>229</v>
      </c>
      <c r="AM314" s="314"/>
      <c r="AN314" s="309"/>
      <c r="AO314" s="309"/>
      <c r="AP314" s="309"/>
    </row>
    <row r="315" spans="2:42" ht="18.75" customHeight="1">
      <c r="B315" s="313"/>
      <c r="C315" s="309"/>
      <c r="D315" s="309"/>
      <c r="E315" s="309"/>
      <c r="F315" s="309"/>
      <c r="G315" s="309"/>
      <c r="H315" s="309"/>
      <c r="I315" s="309"/>
      <c r="J315" s="309"/>
      <c r="K315" s="313"/>
      <c r="L315" s="10"/>
      <c r="M315" s="4"/>
      <c r="N315" s="5" t="s">
        <v>165</v>
      </c>
      <c r="O315" s="5"/>
      <c r="P315" s="5"/>
      <c r="Q315" s="234"/>
      <c r="R315" s="235"/>
      <c r="S315" s="845">
        <v>0</v>
      </c>
      <c r="T315" s="846"/>
      <c r="U315" s="846"/>
      <c r="V315" s="320" t="s">
        <v>229</v>
      </c>
      <c r="W315" s="845">
        <v>0</v>
      </c>
      <c r="X315" s="846"/>
      <c r="Y315" s="846"/>
      <c r="Z315" s="320" t="s">
        <v>229</v>
      </c>
      <c r="AA315" s="845">
        <v>0</v>
      </c>
      <c r="AB315" s="846"/>
      <c r="AC315" s="846"/>
      <c r="AD315" s="320" t="s">
        <v>229</v>
      </c>
      <c r="AE315" s="845">
        <v>0</v>
      </c>
      <c r="AF315" s="846"/>
      <c r="AG315" s="846"/>
      <c r="AH315" s="320" t="s">
        <v>229</v>
      </c>
      <c r="AI315" s="845">
        <v>0</v>
      </c>
      <c r="AJ315" s="846"/>
      <c r="AK315" s="846"/>
      <c r="AL315" s="321" t="s">
        <v>229</v>
      </c>
      <c r="AM315" s="314"/>
      <c r="AN315" s="309"/>
      <c r="AO315" s="309"/>
      <c r="AP315" s="309"/>
    </row>
    <row r="316" spans="2:42" ht="18.75" customHeight="1">
      <c r="B316" s="313"/>
      <c r="C316" s="309"/>
      <c r="D316" s="309"/>
      <c r="E316" s="309"/>
      <c r="F316" s="309"/>
      <c r="G316" s="309"/>
      <c r="H316" s="309"/>
      <c r="I316" s="309"/>
      <c r="J316" s="309"/>
      <c r="K316" s="313"/>
      <c r="L316" s="10"/>
      <c r="M316" s="4"/>
      <c r="N316" s="5" t="s">
        <v>166</v>
      </c>
      <c r="O316" s="5"/>
      <c r="P316" s="5"/>
      <c r="Q316" s="234"/>
      <c r="R316" s="235"/>
      <c r="S316" s="845">
        <v>0</v>
      </c>
      <c r="T316" s="846"/>
      <c r="U316" s="846"/>
      <c r="V316" s="320" t="s">
        <v>229</v>
      </c>
      <c r="W316" s="845">
        <v>3</v>
      </c>
      <c r="X316" s="846"/>
      <c r="Y316" s="846"/>
      <c r="Z316" s="320" t="s">
        <v>229</v>
      </c>
      <c r="AA316" s="845">
        <v>0</v>
      </c>
      <c r="AB316" s="846"/>
      <c r="AC316" s="846"/>
      <c r="AD316" s="320" t="s">
        <v>229</v>
      </c>
      <c r="AE316" s="845">
        <v>1</v>
      </c>
      <c r="AF316" s="846"/>
      <c r="AG316" s="846"/>
      <c r="AH316" s="320" t="s">
        <v>229</v>
      </c>
      <c r="AI316" s="845">
        <v>3</v>
      </c>
      <c r="AJ316" s="846"/>
      <c r="AK316" s="846"/>
      <c r="AL316" s="321" t="s">
        <v>229</v>
      </c>
      <c r="AM316" s="314"/>
      <c r="AN316" s="309"/>
      <c r="AO316" s="309"/>
      <c r="AP316" s="309"/>
    </row>
    <row r="317" spans="2:42" ht="18.75" customHeight="1">
      <c r="B317" s="313"/>
      <c r="C317" s="309"/>
      <c r="D317" s="309"/>
      <c r="E317" s="309"/>
      <c r="F317" s="309"/>
      <c r="G317" s="309"/>
      <c r="H317" s="309"/>
      <c r="I317" s="309"/>
      <c r="J317" s="309"/>
      <c r="K317" s="313"/>
      <c r="L317" s="10"/>
      <c r="M317" s="4"/>
      <c r="N317" s="5" t="s">
        <v>167</v>
      </c>
      <c r="O317" s="5"/>
      <c r="P317" s="5"/>
      <c r="Q317" s="234"/>
      <c r="R317" s="235"/>
      <c r="S317" s="845">
        <v>0</v>
      </c>
      <c r="T317" s="846"/>
      <c r="U317" s="846"/>
      <c r="V317" s="320" t="s">
        <v>229</v>
      </c>
      <c r="W317" s="845">
        <v>2</v>
      </c>
      <c r="X317" s="846"/>
      <c r="Y317" s="846"/>
      <c r="Z317" s="320" t="s">
        <v>229</v>
      </c>
      <c r="AA317" s="845">
        <v>0</v>
      </c>
      <c r="AB317" s="846"/>
      <c r="AC317" s="846"/>
      <c r="AD317" s="320" t="s">
        <v>229</v>
      </c>
      <c r="AE317" s="845">
        <v>1</v>
      </c>
      <c r="AF317" s="846"/>
      <c r="AG317" s="846"/>
      <c r="AH317" s="320" t="s">
        <v>229</v>
      </c>
      <c r="AI317" s="845">
        <v>1</v>
      </c>
      <c r="AJ317" s="846"/>
      <c r="AK317" s="846"/>
      <c r="AL317" s="321" t="s">
        <v>229</v>
      </c>
      <c r="AM317" s="314"/>
      <c r="AN317" s="309"/>
      <c r="AO317" s="309"/>
      <c r="AP317" s="309"/>
    </row>
    <row r="318" spans="2:42" ht="18.75" customHeight="1">
      <c r="B318" s="313"/>
      <c r="C318" s="309"/>
      <c r="D318" s="309"/>
      <c r="E318" s="309"/>
      <c r="F318" s="309"/>
      <c r="G318" s="309"/>
      <c r="H318" s="309"/>
      <c r="I318" s="309"/>
      <c r="J318" s="309"/>
      <c r="K318" s="313"/>
      <c r="L318" s="346"/>
      <c r="M318" s="4" t="s">
        <v>174</v>
      </c>
      <c r="N318" s="5"/>
      <c r="O318" s="5"/>
      <c r="P318" s="5"/>
      <c r="Q318" s="234"/>
      <c r="R318" s="235"/>
      <c r="S318" s="845">
        <f>SUM(S314:U317)</f>
        <v>0</v>
      </c>
      <c r="T318" s="846"/>
      <c r="U318" s="846"/>
      <c r="V318" s="320" t="s">
        <v>229</v>
      </c>
      <c r="W318" s="845">
        <f>SUM(W314:Y317)</f>
        <v>5</v>
      </c>
      <c r="X318" s="846"/>
      <c r="Y318" s="846"/>
      <c r="Z318" s="320" t="s">
        <v>229</v>
      </c>
      <c r="AA318" s="845">
        <f>SUM(AA314:AC317)</f>
        <v>2</v>
      </c>
      <c r="AB318" s="846"/>
      <c r="AC318" s="846"/>
      <c r="AD318" s="320" t="s">
        <v>229</v>
      </c>
      <c r="AE318" s="845">
        <f>SUM(AE314:AG317)</f>
        <v>3</v>
      </c>
      <c r="AF318" s="846"/>
      <c r="AG318" s="846"/>
      <c r="AH318" s="320" t="s">
        <v>229</v>
      </c>
      <c r="AI318" s="845">
        <f>SUM(AI314:AK317)</f>
        <v>4</v>
      </c>
      <c r="AJ318" s="846"/>
      <c r="AK318" s="846"/>
      <c r="AL318" s="321" t="s">
        <v>229</v>
      </c>
      <c r="AM318" s="314"/>
      <c r="AN318" s="309"/>
      <c r="AO318" s="309"/>
      <c r="AP318" s="309"/>
    </row>
    <row r="319" spans="2:42" ht="18.75" customHeight="1">
      <c r="B319" s="313"/>
      <c r="C319" s="309"/>
      <c r="D319" s="309"/>
      <c r="E319" s="309"/>
      <c r="F319" s="309"/>
      <c r="G319" s="309"/>
      <c r="H319" s="309"/>
      <c r="I319" s="309"/>
      <c r="J319" s="309"/>
      <c r="K319" s="313"/>
      <c r="L319" s="4"/>
      <c r="M319" s="5" t="s">
        <v>231</v>
      </c>
      <c r="N319" s="5"/>
      <c r="O319" s="5"/>
      <c r="P319" s="5"/>
      <c r="Q319" s="234"/>
      <c r="R319" s="235"/>
      <c r="S319" s="845">
        <f>S312+S318</f>
        <v>2</v>
      </c>
      <c r="T319" s="846"/>
      <c r="U319" s="846"/>
      <c r="V319" s="320" t="s">
        <v>229</v>
      </c>
      <c r="W319" s="845">
        <f>W312+W318</f>
        <v>11</v>
      </c>
      <c r="X319" s="846"/>
      <c r="Y319" s="846"/>
      <c r="Z319" s="320" t="s">
        <v>229</v>
      </c>
      <c r="AA319" s="845">
        <f>AA312+AA318</f>
        <v>6</v>
      </c>
      <c r="AB319" s="846"/>
      <c r="AC319" s="846"/>
      <c r="AD319" s="320" t="s">
        <v>229</v>
      </c>
      <c r="AE319" s="845">
        <f>AE312+AE318</f>
        <v>4</v>
      </c>
      <c r="AF319" s="846"/>
      <c r="AG319" s="846"/>
      <c r="AH319" s="320" t="s">
        <v>229</v>
      </c>
      <c r="AI319" s="845">
        <f>AI312+AI318</f>
        <v>6</v>
      </c>
      <c r="AJ319" s="846"/>
      <c r="AK319" s="846"/>
      <c r="AL319" s="321" t="s">
        <v>229</v>
      </c>
      <c r="AM319" s="314"/>
      <c r="AN319" s="309"/>
      <c r="AO319" s="309"/>
      <c r="AP319" s="309"/>
    </row>
    <row r="320" spans="2:42" ht="18.75" customHeight="1">
      <c r="B320" s="313"/>
      <c r="C320" s="309"/>
      <c r="D320" s="309"/>
      <c r="E320" s="309"/>
      <c r="F320" s="309"/>
      <c r="G320" s="309"/>
      <c r="H320" s="309"/>
      <c r="I320" s="309"/>
      <c r="J320" s="309"/>
      <c r="K320" s="313"/>
      <c r="L320" s="309"/>
      <c r="M320" s="309"/>
      <c r="N320" s="309"/>
      <c r="O320" s="309"/>
      <c r="P320" s="309"/>
      <c r="Q320" s="309"/>
      <c r="R320" s="309"/>
      <c r="S320" s="309"/>
      <c r="T320" s="309"/>
      <c r="U320" s="309"/>
      <c r="V320" s="309"/>
      <c r="W320" s="309"/>
      <c r="X320" s="309"/>
      <c r="Y320" s="309"/>
      <c r="Z320" s="309"/>
      <c r="AA320" s="309"/>
      <c r="AB320" s="309"/>
      <c r="AC320" s="309"/>
      <c r="AD320" s="309"/>
      <c r="AE320" s="309"/>
      <c r="AF320" s="309"/>
      <c r="AG320" s="309"/>
      <c r="AH320" s="309"/>
      <c r="AI320" s="309"/>
      <c r="AJ320" s="309"/>
      <c r="AK320" s="309"/>
      <c r="AL320" s="309"/>
      <c r="AM320" s="314"/>
      <c r="AN320" s="309"/>
      <c r="AO320" s="309"/>
      <c r="AP320" s="309"/>
    </row>
    <row r="321" spans="2:42" ht="18.75" customHeight="1">
      <c r="B321" s="313"/>
      <c r="C321" s="309"/>
      <c r="D321" s="309"/>
      <c r="E321" s="309"/>
      <c r="F321" s="309"/>
      <c r="G321" s="309"/>
      <c r="H321" s="309"/>
      <c r="I321" s="309"/>
      <c r="J321" s="309"/>
      <c r="K321" s="313"/>
      <c r="L321" s="1" t="s">
        <v>169</v>
      </c>
      <c r="M321" s="1"/>
      <c r="N321" s="1"/>
      <c r="O321" s="1" t="s">
        <v>232</v>
      </c>
      <c r="P321" s="1"/>
      <c r="Q321" s="236"/>
      <c r="R321" s="236"/>
      <c r="S321" s="1"/>
      <c r="T321" s="236"/>
      <c r="U321" s="236"/>
      <c r="V321" s="852" t="s">
        <v>235</v>
      </c>
      <c r="W321" s="852"/>
      <c r="X321" s="852"/>
      <c r="Y321" s="852"/>
      <c r="Z321" s="852"/>
      <c r="AA321" s="309"/>
      <c r="AB321" s="309" t="s">
        <v>233</v>
      </c>
      <c r="AC321" s="309"/>
      <c r="AD321" s="309"/>
      <c r="AE321" s="309"/>
      <c r="AF321" s="309"/>
      <c r="AG321" s="309"/>
      <c r="AH321" s="309"/>
      <c r="AI321" s="309"/>
      <c r="AJ321" s="309"/>
      <c r="AK321" s="309"/>
      <c r="AL321" s="309"/>
      <c r="AM321" s="314"/>
      <c r="AN321" s="309"/>
      <c r="AO321" s="309"/>
      <c r="AP321" s="309"/>
    </row>
    <row r="322" spans="2:42" ht="18.75" customHeight="1">
      <c r="B322" s="313"/>
      <c r="C322" s="309"/>
      <c r="D322" s="309"/>
      <c r="E322" s="309"/>
      <c r="F322" s="309"/>
      <c r="G322" s="309"/>
      <c r="H322" s="309"/>
      <c r="I322" s="309"/>
      <c r="J322" s="309"/>
      <c r="K322" s="313"/>
      <c r="L322" s="1"/>
      <c r="M322" s="1"/>
      <c r="N322" s="1"/>
      <c r="O322" s="1"/>
      <c r="P322" s="1"/>
      <c r="Q322" s="236"/>
      <c r="R322" s="236"/>
      <c r="S322" s="1"/>
      <c r="T322" s="236"/>
      <c r="U322" s="236"/>
      <c r="V322" s="1"/>
      <c r="W322" s="1"/>
      <c r="X322" s="309"/>
      <c r="Y322" s="309"/>
      <c r="Z322" s="309"/>
      <c r="AA322" s="309"/>
      <c r="AB322" s="309"/>
      <c r="AC322" s="309"/>
      <c r="AD322" s="309"/>
      <c r="AE322" s="309"/>
      <c r="AF322" s="309"/>
      <c r="AG322" s="309"/>
      <c r="AH322" s="309"/>
      <c r="AI322" s="309"/>
      <c r="AJ322" s="309"/>
      <c r="AK322" s="309"/>
      <c r="AL322" s="309"/>
      <c r="AM322" s="314"/>
      <c r="AN322" s="309"/>
      <c r="AO322" s="309"/>
      <c r="AP322" s="309"/>
    </row>
    <row r="323" spans="2:42" ht="18.75" customHeight="1">
      <c r="B323" s="313"/>
      <c r="C323" s="309"/>
      <c r="D323" s="309"/>
      <c r="E323" s="309"/>
      <c r="F323" s="309"/>
      <c r="G323" s="309"/>
      <c r="H323" s="309"/>
      <c r="I323" s="309"/>
      <c r="J323" s="309"/>
      <c r="K323" s="313"/>
      <c r="L323" s="1" t="s">
        <v>319</v>
      </c>
      <c r="M323" s="1"/>
      <c r="N323" s="1"/>
      <c r="O323" s="1"/>
      <c r="P323" s="1"/>
      <c r="Q323" s="236"/>
      <c r="R323" s="236"/>
      <c r="S323" s="1"/>
      <c r="T323" s="236"/>
      <c r="U323" s="236"/>
      <c r="V323" s="1"/>
      <c r="W323" s="1"/>
      <c r="X323" s="309"/>
      <c r="Y323" s="309"/>
      <c r="Z323" s="309"/>
      <c r="AA323" s="309"/>
      <c r="AB323" s="309"/>
      <c r="AC323" s="309"/>
      <c r="AD323" s="309"/>
      <c r="AE323" s="309"/>
      <c r="AF323" s="309"/>
      <c r="AG323" s="309"/>
      <c r="AH323" s="309"/>
      <c r="AI323" s="309"/>
      <c r="AJ323" s="309"/>
      <c r="AK323" s="309"/>
      <c r="AL323" s="309"/>
      <c r="AM323" s="314"/>
      <c r="AN323" s="309"/>
      <c r="AO323" s="309"/>
      <c r="AP323" s="309"/>
    </row>
    <row r="324" spans="2:42" ht="19.5" customHeight="1">
      <c r="B324" s="313"/>
      <c r="C324" s="309"/>
      <c r="D324" s="309"/>
      <c r="E324" s="309"/>
      <c r="F324" s="309"/>
      <c r="G324" s="309"/>
      <c r="H324" s="309"/>
      <c r="I324" s="309"/>
      <c r="J324" s="309"/>
      <c r="K324" s="313"/>
      <c r="L324" s="1" t="s">
        <v>318</v>
      </c>
      <c r="M324" s="1"/>
      <c r="N324" s="1"/>
      <c r="O324" s="1"/>
      <c r="P324" s="1"/>
      <c r="Q324" s="236"/>
      <c r="R324" s="236"/>
      <c r="S324" s="1"/>
      <c r="T324" s="236"/>
      <c r="U324" s="236"/>
      <c r="V324" s="1"/>
      <c r="W324" s="1"/>
      <c r="X324" s="309"/>
      <c r="Y324" s="309"/>
      <c r="Z324" s="309"/>
      <c r="AA324" s="309"/>
      <c r="AB324" s="309"/>
      <c r="AC324" s="309"/>
      <c r="AD324" s="309"/>
      <c r="AE324" s="309"/>
      <c r="AF324" s="309"/>
      <c r="AG324" s="309"/>
      <c r="AH324" s="309"/>
      <c r="AI324" s="309"/>
      <c r="AJ324" s="309"/>
      <c r="AK324" s="309"/>
      <c r="AL324" s="309"/>
      <c r="AM324" s="314"/>
      <c r="AN324" s="309"/>
      <c r="AO324" s="309"/>
      <c r="AP324" s="309"/>
    </row>
    <row r="325" spans="2:42" ht="19.5" customHeight="1">
      <c r="B325" s="313"/>
      <c r="C325" s="309"/>
      <c r="D325" s="309"/>
      <c r="E325" s="309"/>
      <c r="F325" s="309"/>
      <c r="G325" s="309"/>
      <c r="H325" s="309"/>
      <c r="I325" s="309"/>
      <c r="J325" s="309"/>
      <c r="K325" s="313"/>
      <c r="L325" s="310" t="s">
        <v>168</v>
      </c>
      <c r="M325" s="320"/>
      <c r="N325" s="5"/>
      <c r="O325" s="5"/>
      <c r="P325" s="234"/>
      <c r="Q325" s="845" t="s">
        <v>294</v>
      </c>
      <c r="R325" s="847"/>
      <c r="S325" s="845" t="s">
        <v>306</v>
      </c>
      <c r="T325" s="846"/>
      <c r="U325" s="846"/>
      <c r="V325" s="846"/>
      <c r="W325" s="846"/>
      <c r="X325" s="846"/>
      <c r="Y325" s="846"/>
      <c r="Z325" s="846"/>
      <c r="AA325" s="846"/>
      <c r="AB325" s="846"/>
      <c r="AC325" s="846"/>
      <c r="AD325" s="846"/>
      <c r="AE325" s="846"/>
      <c r="AF325" s="846"/>
      <c r="AG325" s="846"/>
      <c r="AH325" s="846"/>
      <c r="AI325" s="846"/>
      <c r="AJ325" s="846"/>
      <c r="AK325" s="846"/>
      <c r="AL325" s="847"/>
      <c r="AM325" s="314"/>
      <c r="AN325" s="309"/>
      <c r="AO325" s="309"/>
    </row>
    <row r="326" spans="2:42" ht="37.5" customHeight="1">
      <c r="B326" s="313"/>
      <c r="C326" s="309"/>
      <c r="D326" s="309"/>
      <c r="E326" s="309"/>
      <c r="F326" s="309"/>
      <c r="G326" s="309"/>
      <c r="H326" s="309"/>
      <c r="I326" s="309"/>
      <c r="J326" s="309"/>
      <c r="K326" s="313"/>
      <c r="L326" s="332"/>
      <c r="M326" s="5" t="s">
        <v>164</v>
      </c>
      <c r="N326" s="5"/>
      <c r="O326" s="5"/>
      <c r="P326" s="234"/>
      <c r="Q326" s="233">
        <v>4</v>
      </c>
      <c r="R326" s="6" t="s">
        <v>171</v>
      </c>
      <c r="S326" s="882" t="s">
        <v>280</v>
      </c>
      <c r="T326" s="882"/>
      <c r="U326" s="882"/>
      <c r="V326" s="882"/>
      <c r="W326" s="882"/>
      <c r="X326" s="882"/>
      <c r="Y326" s="882"/>
      <c r="Z326" s="882"/>
      <c r="AA326" s="882"/>
      <c r="AB326" s="882"/>
      <c r="AC326" s="882"/>
      <c r="AD326" s="882"/>
      <c r="AE326" s="882"/>
      <c r="AF326" s="882"/>
      <c r="AG326" s="882"/>
      <c r="AH326" s="882"/>
      <c r="AI326" s="882"/>
      <c r="AJ326" s="882"/>
      <c r="AK326" s="882"/>
      <c r="AL326" s="883"/>
      <c r="AM326" s="314"/>
      <c r="AN326" s="309"/>
      <c r="AO326" s="309"/>
    </row>
    <row r="327" spans="2:42" ht="19.5" customHeight="1">
      <c r="B327" s="313"/>
      <c r="C327" s="309"/>
      <c r="D327" s="309"/>
      <c r="E327" s="309"/>
      <c r="F327" s="309"/>
      <c r="G327" s="309"/>
      <c r="H327" s="309"/>
      <c r="I327" s="309"/>
      <c r="J327" s="309"/>
      <c r="K327" s="313"/>
      <c r="L327" s="332"/>
      <c r="M327" s="5" t="s">
        <v>165</v>
      </c>
      <c r="N327" s="5"/>
      <c r="O327" s="5"/>
      <c r="P327" s="234"/>
      <c r="Q327" s="233">
        <v>2</v>
      </c>
      <c r="R327" s="6" t="s">
        <v>82</v>
      </c>
      <c r="S327" s="875" t="s">
        <v>281</v>
      </c>
      <c r="T327" s="875"/>
      <c r="U327" s="875"/>
      <c r="V327" s="875"/>
      <c r="W327" s="875"/>
      <c r="X327" s="875"/>
      <c r="Y327" s="875"/>
      <c r="Z327" s="875"/>
      <c r="AA327" s="875"/>
      <c r="AB327" s="875"/>
      <c r="AC327" s="875"/>
      <c r="AD327" s="875"/>
      <c r="AE327" s="875"/>
      <c r="AF327" s="875"/>
      <c r="AG327" s="875"/>
      <c r="AH327" s="875"/>
      <c r="AI327" s="875"/>
      <c r="AJ327" s="875"/>
      <c r="AK327" s="875"/>
      <c r="AL327" s="876"/>
      <c r="AM327" s="314"/>
      <c r="AN327" s="309"/>
      <c r="AO327" s="309"/>
    </row>
    <row r="328" spans="2:42" ht="19.5" customHeight="1">
      <c r="B328" s="313"/>
      <c r="C328" s="309"/>
      <c r="D328" s="309"/>
      <c r="E328" s="309"/>
      <c r="F328" s="309"/>
      <c r="G328" s="309"/>
      <c r="H328" s="309"/>
      <c r="I328" s="309"/>
      <c r="J328" s="309"/>
      <c r="K328" s="313"/>
      <c r="L328" s="345"/>
      <c r="M328" s="5" t="s">
        <v>166</v>
      </c>
      <c r="N328" s="5"/>
      <c r="O328" s="5"/>
      <c r="P328" s="234"/>
      <c r="Q328" s="233">
        <v>1</v>
      </c>
      <c r="R328" s="6" t="s">
        <v>82</v>
      </c>
      <c r="S328" s="875" t="s">
        <v>281</v>
      </c>
      <c r="T328" s="875"/>
      <c r="U328" s="875"/>
      <c r="V328" s="875"/>
      <c r="W328" s="875"/>
      <c r="X328" s="875"/>
      <c r="Y328" s="875"/>
      <c r="Z328" s="875"/>
      <c r="AA328" s="875"/>
      <c r="AB328" s="875"/>
      <c r="AC328" s="875"/>
      <c r="AD328" s="875"/>
      <c r="AE328" s="875"/>
      <c r="AF328" s="875"/>
      <c r="AG328" s="875"/>
      <c r="AH328" s="875"/>
      <c r="AI328" s="875"/>
      <c r="AJ328" s="875"/>
      <c r="AK328" s="875"/>
      <c r="AL328" s="876"/>
      <c r="AM328" s="314"/>
      <c r="AN328" s="309"/>
      <c r="AO328" s="309"/>
    </row>
    <row r="329" spans="2:42" ht="19.5" customHeight="1">
      <c r="B329" s="313"/>
      <c r="C329" s="309"/>
      <c r="D329" s="309"/>
      <c r="E329" s="309"/>
      <c r="F329" s="309"/>
      <c r="G329" s="309"/>
      <c r="H329" s="309"/>
      <c r="I329" s="309"/>
      <c r="J329" s="309"/>
      <c r="K329" s="313"/>
      <c r="L329" s="345"/>
      <c r="M329" s="5" t="s">
        <v>167</v>
      </c>
      <c r="N329" s="5"/>
      <c r="O329" s="5"/>
      <c r="P329" s="234"/>
      <c r="Q329" s="233">
        <v>2</v>
      </c>
      <c r="R329" s="6" t="s">
        <v>82</v>
      </c>
      <c r="S329" s="875" t="s">
        <v>281</v>
      </c>
      <c r="T329" s="875"/>
      <c r="U329" s="875"/>
      <c r="V329" s="875"/>
      <c r="W329" s="875"/>
      <c r="X329" s="875"/>
      <c r="Y329" s="875"/>
      <c r="Z329" s="875"/>
      <c r="AA329" s="875"/>
      <c r="AB329" s="875"/>
      <c r="AC329" s="875"/>
      <c r="AD329" s="875"/>
      <c r="AE329" s="875"/>
      <c r="AF329" s="875"/>
      <c r="AG329" s="875"/>
      <c r="AH329" s="875"/>
      <c r="AI329" s="875"/>
      <c r="AJ329" s="875"/>
      <c r="AK329" s="875"/>
      <c r="AL329" s="876"/>
      <c r="AM329" s="314"/>
      <c r="AN329" s="309"/>
      <c r="AO329" s="309"/>
    </row>
    <row r="330" spans="2:42" ht="19.5" customHeight="1">
      <c r="B330" s="313"/>
      <c r="C330" s="309"/>
      <c r="D330" s="309"/>
      <c r="E330" s="309"/>
      <c r="F330" s="309"/>
      <c r="G330" s="309"/>
      <c r="H330" s="309"/>
      <c r="I330" s="309"/>
      <c r="J330" s="309"/>
      <c r="K330" s="313"/>
      <c r="L330" s="12"/>
      <c r="M330" s="845" t="s">
        <v>309</v>
      </c>
      <c r="N330" s="846"/>
      <c r="O330" s="846"/>
      <c r="P330" s="847"/>
      <c r="Q330" s="233">
        <f>SUM(Q326:Q329)</f>
        <v>9</v>
      </c>
      <c r="R330" s="6" t="s">
        <v>308</v>
      </c>
      <c r="S330" s="5"/>
      <c r="T330" s="5"/>
      <c r="U330" s="5"/>
      <c r="V330" s="5"/>
      <c r="W330" s="5"/>
      <c r="X330" s="5"/>
      <c r="Y330" s="5"/>
      <c r="Z330" s="5"/>
      <c r="AA330" s="5"/>
      <c r="AB330" s="5"/>
      <c r="AC330" s="5"/>
      <c r="AD330" s="5"/>
      <c r="AE330" s="5"/>
      <c r="AF330" s="5"/>
      <c r="AG330" s="5"/>
      <c r="AH330" s="5"/>
      <c r="AI330" s="5"/>
      <c r="AJ330" s="5"/>
      <c r="AK330" s="5"/>
      <c r="AL330" s="6"/>
      <c r="AM330" s="314"/>
      <c r="AN330" s="309"/>
      <c r="AO330" s="309"/>
    </row>
    <row r="331" spans="2:42" ht="18.75" customHeight="1">
      <c r="B331" s="313"/>
      <c r="C331" s="309"/>
      <c r="D331" s="309"/>
      <c r="E331" s="309"/>
      <c r="F331" s="309"/>
      <c r="G331" s="309"/>
      <c r="H331" s="309"/>
      <c r="I331" s="309"/>
      <c r="J331" s="309"/>
      <c r="K331" s="313"/>
      <c r="L331" s="7" t="s">
        <v>58</v>
      </c>
      <c r="M331" s="5"/>
      <c r="N331" s="5"/>
      <c r="O331" s="5"/>
      <c r="P331" s="234"/>
      <c r="Q331" s="233"/>
      <c r="R331" s="6"/>
      <c r="S331" s="875"/>
      <c r="T331" s="875"/>
      <c r="U331" s="875"/>
      <c r="V331" s="875"/>
      <c r="W331" s="875"/>
      <c r="X331" s="875"/>
      <c r="Y331" s="875"/>
      <c r="Z331" s="875"/>
      <c r="AA331" s="875"/>
      <c r="AB331" s="875"/>
      <c r="AC331" s="875"/>
      <c r="AD331" s="875"/>
      <c r="AE331" s="875"/>
      <c r="AF331" s="875"/>
      <c r="AG331" s="875"/>
      <c r="AH331" s="875"/>
      <c r="AI331" s="875"/>
      <c r="AJ331" s="875"/>
      <c r="AK331" s="875"/>
      <c r="AL331" s="6"/>
      <c r="AM331" s="314"/>
      <c r="AN331" s="309"/>
      <c r="AO331" s="309"/>
    </row>
    <row r="332" spans="2:42" ht="18.75" customHeight="1">
      <c r="B332" s="313"/>
      <c r="C332" s="309"/>
      <c r="D332" s="309"/>
      <c r="E332" s="309"/>
      <c r="F332" s="309"/>
      <c r="G332" s="309"/>
      <c r="H332" s="309"/>
      <c r="I332" s="309"/>
      <c r="J332" s="309"/>
      <c r="K332" s="313"/>
      <c r="L332" s="345"/>
      <c r="M332" s="5" t="s">
        <v>164</v>
      </c>
      <c r="N332" s="5"/>
      <c r="O332" s="5"/>
      <c r="P332" s="234"/>
      <c r="Q332" s="233">
        <v>2</v>
      </c>
      <c r="R332" s="6" t="s">
        <v>82</v>
      </c>
      <c r="S332" s="875" t="s">
        <v>282</v>
      </c>
      <c r="T332" s="875"/>
      <c r="U332" s="875"/>
      <c r="V332" s="875"/>
      <c r="W332" s="875"/>
      <c r="X332" s="875"/>
      <c r="Y332" s="875"/>
      <c r="Z332" s="875"/>
      <c r="AA332" s="875"/>
      <c r="AB332" s="875"/>
      <c r="AC332" s="875"/>
      <c r="AD332" s="875"/>
      <c r="AE332" s="875"/>
      <c r="AF332" s="875"/>
      <c r="AG332" s="875"/>
      <c r="AH332" s="875"/>
      <c r="AI332" s="875"/>
      <c r="AJ332" s="875"/>
      <c r="AK332" s="875"/>
      <c r="AL332" s="876"/>
      <c r="AM332" s="314"/>
      <c r="AN332" s="309"/>
      <c r="AO332" s="309"/>
    </row>
    <row r="333" spans="2:42" ht="18.75" customHeight="1">
      <c r="B333" s="313"/>
      <c r="C333" s="309"/>
      <c r="D333" s="309"/>
      <c r="E333" s="309"/>
      <c r="F333" s="309"/>
      <c r="G333" s="309"/>
      <c r="H333" s="309"/>
      <c r="I333" s="309"/>
      <c r="J333" s="309"/>
      <c r="K333" s="313"/>
      <c r="L333" s="345"/>
      <c r="M333" s="5" t="s">
        <v>165</v>
      </c>
      <c r="N333" s="5"/>
      <c r="O333" s="5"/>
      <c r="P333" s="234"/>
      <c r="Q333" s="233">
        <v>2</v>
      </c>
      <c r="R333" s="6" t="s">
        <v>82</v>
      </c>
      <c r="S333" s="875" t="s">
        <v>282</v>
      </c>
      <c r="T333" s="875"/>
      <c r="U333" s="875"/>
      <c r="V333" s="875"/>
      <c r="W333" s="875"/>
      <c r="X333" s="875"/>
      <c r="Y333" s="875"/>
      <c r="Z333" s="875"/>
      <c r="AA333" s="875"/>
      <c r="AB333" s="875"/>
      <c r="AC333" s="875"/>
      <c r="AD333" s="875"/>
      <c r="AE333" s="875"/>
      <c r="AF333" s="875"/>
      <c r="AG333" s="875"/>
      <c r="AH333" s="875"/>
      <c r="AI333" s="875"/>
      <c r="AJ333" s="875"/>
      <c r="AK333" s="875"/>
      <c r="AL333" s="876"/>
      <c r="AM333" s="314"/>
      <c r="AN333" s="309"/>
      <c r="AO333" s="309"/>
    </row>
    <row r="334" spans="2:42" ht="18.75" customHeight="1">
      <c r="B334" s="313"/>
      <c r="C334" s="309"/>
      <c r="D334" s="309"/>
      <c r="E334" s="309"/>
      <c r="F334" s="309"/>
      <c r="G334" s="309"/>
      <c r="H334" s="309"/>
      <c r="I334" s="309"/>
      <c r="J334" s="309"/>
      <c r="K334" s="313"/>
      <c r="L334" s="345"/>
      <c r="M334" s="5" t="s">
        <v>166</v>
      </c>
      <c r="N334" s="5"/>
      <c r="O334" s="5"/>
      <c r="P334" s="234"/>
      <c r="Q334" s="233">
        <v>3</v>
      </c>
      <c r="R334" s="6" t="s">
        <v>82</v>
      </c>
      <c r="S334" s="875" t="s">
        <v>282</v>
      </c>
      <c r="T334" s="875"/>
      <c r="U334" s="875"/>
      <c r="V334" s="875"/>
      <c r="W334" s="875"/>
      <c r="X334" s="875"/>
      <c r="Y334" s="875"/>
      <c r="Z334" s="875"/>
      <c r="AA334" s="875"/>
      <c r="AB334" s="875"/>
      <c r="AC334" s="875"/>
      <c r="AD334" s="875"/>
      <c r="AE334" s="875"/>
      <c r="AF334" s="875"/>
      <c r="AG334" s="875"/>
      <c r="AH334" s="875"/>
      <c r="AI334" s="875"/>
      <c r="AJ334" s="875"/>
      <c r="AK334" s="875"/>
      <c r="AL334" s="876"/>
      <c r="AM334" s="314"/>
      <c r="AN334" s="309"/>
      <c r="AO334" s="309"/>
    </row>
    <row r="335" spans="2:42" ht="18.75" customHeight="1">
      <c r="B335" s="313"/>
      <c r="C335" s="309"/>
      <c r="D335" s="309"/>
      <c r="E335" s="309"/>
      <c r="F335" s="309"/>
      <c r="G335" s="309"/>
      <c r="H335" s="309"/>
      <c r="I335" s="309"/>
      <c r="J335" s="309"/>
      <c r="K335" s="313"/>
      <c r="L335" s="345"/>
      <c r="M335" s="5" t="s">
        <v>167</v>
      </c>
      <c r="N335" s="5"/>
      <c r="O335" s="5"/>
      <c r="P335" s="234"/>
      <c r="Q335" s="233">
        <v>2</v>
      </c>
      <c r="R335" s="6" t="s">
        <v>82</v>
      </c>
      <c r="S335" s="846" t="s">
        <v>282</v>
      </c>
      <c r="T335" s="846"/>
      <c r="U335" s="846"/>
      <c r="V335" s="846"/>
      <c r="W335" s="846"/>
      <c r="X335" s="846"/>
      <c r="Y335" s="846"/>
      <c r="Z335" s="846"/>
      <c r="AA335" s="846"/>
      <c r="AB335" s="846"/>
      <c r="AC335" s="846"/>
      <c r="AD335" s="846"/>
      <c r="AE335" s="846"/>
      <c r="AF335" s="846"/>
      <c r="AG335" s="846"/>
      <c r="AH335" s="846"/>
      <c r="AI335" s="846"/>
      <c r="AJ335" s="846"/>
      <c r="AK335" s="846"/>
      <c r="AL335" s="847"/>
      <c r="AM335" s="314"/>
      <c r="AN335" s="309"/>
      <c r="AO335" s="309"/>
    </row>
    <row r="336" spans="2:42" ht="19.5" customHeight="1">
      <c r="B336" s="313"/>
      <c r="C336" s="309"/>
      <c r="D336" s="309"/>
      <c r="E336" s="309"/>
      <c r="F336" s="309"/>
      <c r="G336" s="309"/>
      <c r="H336" s="309"/>
      <c r="I336" s="309"/>
      <c r="J336" s="309"/>
      <c r="K336" s="313"/>
      <c r="L336" s="12"/>
      <c r="M336" s="845" t="s">
        <v>309</v>
      </c>
      <c r="N336" s="846"/>
      <c r="O336" s="846"/>
      <c r="P336" s="847"/>
      <c r="Q336" s="233">
        <f>SUM(Q332:Q335)</f>
        <v>9</v>
      </c>
      <c r="R336" s="6" t="s">
        <v>308</v>
      </c>
      <c r="S336" s="5"/>
      <c r="T336" s="5"/>
      <c r="U336" s="5"/>
      <c r="V336" s="5"/>
      <c r="W336" s="5"/>
      <c r="X336" s="5"/>
      <c r="Y336" s="5"/>
      <c r="Z336" s="5"/>
      <c r="AA336" s="5"/>
      <c r="AB336" s="5"/>
      <c r="AC336" s="5"/>
      <c r="AD336" s="5"/>
      <c r="AE336" s="5"/>
      <c r="AF336" s="5"/>
      <c r="AG336" s="5"/>
      <c r="AH336" s="5"/>
      <c r="AI336" s="5"/>
      <c r="AJ336" s="5"/>
      <c r="AK336" s="5"/>
      <c r="AL336" s="6"/>
      <c r="AM336" s="314"/>
      <c r="AN336" s="309"/>
      <c r="AO336" s="309"/>
    </row>
    <row r="337" spans="2:42" ht="18.75" customHeight="1">
      <c r="B337" s="313"/>
      <c r="C337" s="309"/>
      <c r="D337" s="309"/>
      <c r="E337" s="309"/>
      <c r="F337" s="309"/>
      <c r="G337" s="309"/>
      <c r="H337" s="309"/>
      <c r="I337" s="309"/>
      <c r="J337" s="309"/>
      <c r="K337" s="313"/>
      <c r="L337" s="845" t="s">
        <v>310</v>
      </c>
      <c r="M337" s="846"/>
      <c r="N337" s="846"/>
      <c r="O337" s="846"/>
      <c r="P337" s="847"/>
      <c r="Q337" s="233">
        <f>Q330+Q336</f>
        <v>18</v>
      </c>
      <c r="R337" s="6" t="s">
        <v>308</v>
      </c>
      <c r="S337" s="845"/>
      <c r="T337" s="846"/>
      <c r="U337" s="846"/>
      <c r="V337" s="846"/>
      <c r="W337" s="846"/>
      <c r="X337" s="846"/>
      <c r="Y337" s="846"/>
      <c r="Z337" s="846"/>
      <c r="AA337" s="846"/>
      <c r="AB337" s="846"/>
      <c r="AC337" s="846"/>
      <c r="AD337" s="846"/>
      <c r="AE337" s="846"/>
      <c r="AF337" s="846"/>
      <c r="AG337" s="846"/>
      <c r="AH337" s="846"/>
      <c r="AI337" s="846"/>
      <c r="AJ337" s="846"/>
      <c r="AK337" s="846"/>
      <c r="AL337" s="847"/>
      <c r="AM337" s="314"/>
      <c r="AN337" s="309"/>
      <c r="AO337" s="309"/>
    </row>
    <row r="338" spans="2:42" ht="18.75" customHeight="1">
      <c r="B338" s="313"/>
      <c r="C338" s="309"/>
      <c r="D338" s="309"/>
      <c r="E338" s="309"/>
      <c r="F338" s="309"/>
      <c r="G338" s="309"/>
      <c r="H338" s="309"/>
      <c r="I338" s="309"/>
      <c r="J338" s="309"/>
      <c r="K338" s="313"/>
      <c r="L338" s="1"/>
      <c r="M338" s="1"/>
      <c r="N338" s="1"/>
      <c r="O338" s="1"/>
      <c r="P338" s="236"/>
      <c r="Q338" s="236"/>
      <c r="R338" s="1"/>
      <c r="S338" s="236"/>
      <c r="T338" s="236"/>
      <c r="U338" s="1"/>
      <c r="V338" s="1"/>
      <c r="W338" s="309"/>
      <c r="X338" s="309"/>
      <c r="Y338" s="309"/>
      <c r="Z338" s="309"/>
      <c r="AA338" s="309"/>
      <c r="AB338" s="309"/>
      <c r="AC338" s="309"/>
      <c r="AD338" s="309"/>
      <c r="AE338" s="309"/>
      <c r="AF338" s="309"/>
      <c r="AG338" s="309"/>
      <c r="AH338" s="309"/>
      <c r="AI338" s="309"/>
      <c r="AJ338" s="309"/>
      <c r="AK338" s="309"/>
      <c r="AL338" s="309"/>
      <c r="AM338" s="314"/>
      <c r="AN338" s="309"/>
      <c r="AO338" s="309"/>
    </row>
    <row r="339" spans="2:42" ht="18.75" customHeight="1">
      <c r="B339" s="313"/>
      <c r="C339" s="309"/>
      <c r="D339" s="309"/>
      <c r="E339" s="309"/>
      <c r="F339" s="309"/>
      <c r="G339" s="309"/>
      <c r="H339" s="309"/>
      <c r="I339" s="309"/>
      <c r="J339" s="309"/>
      <c r="K339" s="313"/>
      <c r="L339" s="1" t="s">
        <v>172</v>
      </c>
      <c r="M339" s="1"/>
      <c r="N339" s="1"/>
      <c r="O339" s="1"/>
      <c r="P339" s="1"/>
      <c r="Q339" s="236"/>
      <c r="R339" s="236"/>
      <c r="S339" s="852">
        <v>16</v>
      </c>
      <c r="T339" s="852"/>
      <c r="U339" s="1" t="s">
        <v>307</v>
      </c>
      <c r="V339" s="1"/>
      <c r="W339" s="1" t="s">
        <v>311</v>
      </c>
      <c r="X339" s="852">
        <f>Q330</f>
        <v>9</v>
      </c>
      <c r="Y339" s="852"/>
      <c r="Z339" s="309" t="s">
        <v>308</v>
      </c>
      <c r="AA339" s="329" t="s">
        <v>415</v>
      </c>
      <c r="AB339" s="852">
        <v>24</v>
      </c>
      <c r="AC339" s="852"/>
      <c r="AD339" s="309" t="s">
        <v>307</v>
      </c>
      <c r="AE339" s="309"/>
      <c r="AF339" s="309" t="s">
        <v>311</v>
      </c>
      <c r="AG339" s="852">
        <f>Q336</f>
        <v>9</v>
      </c>
      <c r="AH339" s="852"/>
      <c r="AI339" s="309" t="s">
        <v>308</v>
      </c>
      <c r="AJ339" s="309" t="s">
        <v>312</v>
      </c>
      <c r="AK339" s="852">
        <f>(S339*X339)+(AB339*AG339)</f>
        <v>360</v>
      </c>
      <c r="AL339" s="852"/>
      <c r="AM339" s="314"/>
      <c r="AN339" s="309"/>
      <c r="AO339" s="309"/>
      <c r="AP339" s="309"/>
    </row>
    <row r="340" spans="2:42" ht="18.75" customHeight="1">
      <c r="B340" s="313"/>
      <c r="C340" s="309"/>
      <c r="D340" s="309"/>
      <c r="E340" s="309"/>
      <c r="F340" s="309"/>
      <c r="G340" s="309"/>
      <c r="H340" s="309"/>
      <c r="I340" s="309"/>
      <c r="J340" s="309"/>
      <c r="K340" s="313"/>
      <c r="L340" s="1"/>
      <c r="M340" s="1"/>
      <c r="N340" s="1"/>
      <c r="O340" s="1"/>
      <c r="P340" s="1"/>
      <c r="Q340" s="236"/>
      <c r="R340" s="236"/>
      <c r="S340" s="1" t="s">
        <v>176</v>
      </c>
      <c r="T340" s="236"/>
      <c r="U340" s="236"/>
      <c r="V340" s="852">
        <f>AK339</f>
        <v>360</v>
      </c>
      <c r="W340" s="852"/>
      <c r="X340" s="852"/>
      <c r="Y340" s="309" t="s">
        <v>177</v>
      </c>
      <c r="Z340" s="309"/>
      <c r="AA340" s="309"/>
      <c r="AB340" s="309"/>
      <c r="AC340" s="309"/>
      <c r="AD340" s="309"/>
      <c r="AE340" s="309"/>
      <c r="AF340" s="309"/>
      <c r="AG340" s="309"/>
      <c r="AH340" s="309"/>
      <c r="AI340" s="309"/>
      <c r="AJ340" s="309"/>
      <c r="AK340" s="309"/>
      <c r="AL340" s="309"/>
      <c r="AM340" s="314"/>
      <c r="AN340" s="309"/>
      <c r="AO340" s="309"/>
      <c r="AP340" s="309"/>
    </row>
    <row r="341" spans="2:42" ht="18.75" customHeight="1">
      <c r="B341" s="313"/>
      <c r="C341" s="309"/>
      <c r="D341" s="309"/>
      <c r="E341" s="309"/>
      <c r="F341" s="309"/>
      <c r="G341" s="309"/>
      <c r="H341" s="309"/>
      <c r="I341" s="309"/>
      <c r="J341" s="309"/>
      <c r="K341" s="313"/>
      <c r="L341" s="1"/>
      <c r="M341" s="1"/>
      <c r="N341" s="1"/>
      <c r="O341" s="1"/>
      <c r="P341" s="1"/>
      <c r="Q341" s="236"/>
      <c r="R341" s="236"/>
      <c r="S341" s="1"/>
      <c r="T341" s="236"/>
      <c r="U341" s="236"/>
      <c r="V341" s="1"/>
      <c r="W341" s="1"/>
      <c r="X341" s="309"/>
      <c r="Y341" s="309"/>
      <c r="Z341" s="309"/>
      <c r="AA341" s="309"/>
      <c r="AB341" s="309"/>
      <c r="AC341" s="309"/>
      <c r="AD341" s="309"/>
      <c r="AE341" s="309"/>
      <c r="AF341" s="309"/>
      <c r="AG341" s="309"/>
      <c r="AH341" s="309"/>
      <c r="AI341" s="309"/>
      <c r="AJ341" s="309"/>
      <c r="AK341" s="309"/>
      <c r="AL341" s="309"/>
      <c r="AM341" s="314"/>
      <c r="AN341" s="309"/>
      <c r="AO341" s="309"/>
      <c r="AP341" s="309"/>
    </row>
    <row r="342" spans="2:42" ht="18.75" customHeight="1">
      <c r="B342" s="313"/>
      <c r="C342" s="309"/>
      <c r="D342" s="309"/>
      <c r="E342" s="309"/>
      <c r="F342" s="309"/>
      <c r="G342" s="309"/>
      <c r="H342" s="309"/>
      <c r="I342" s="309"/>
      <c r="J342" s="309"/>
      <c r="K342" s="313"/>
      <c r="L342" s="1" t="s">
        <v>178</v>
      </c>
      <c r="M342" s="1"/>
      <c r="N342" s="1"/>
      <c r="O342" s="1"/>
      <c r="P342" s="1"/>
      <c r="Q342" s="236"/>
      <c r="R342" s="236"/>
      <c r="S342" s="1"/>
      <c r="T342" s="236"/>
      <c r="U342" s="236"/>
      <c r="V342" s="1"/>
      <c r="W342" s="1"/>
      <c r="X342" s="309"/>
      <c r="Y342" s="309"/>
      <c r="Z342" s="309"/>
      <c r="AA342" s="309"/>
      <c r="AB342" s="309"/>
      <c r="AC342" s="309"/>
      <c r="AD342" s="309"/>
      <c r="AE342" s="309"/>
      <c r="AF342" s="309"/>
      <c r="AG342" s="309"/>
      <c r="AH342" s="309"/>
      <c r="AI342" s="309"/>
      <c r="AJ342" s="309"/>
      <c r="AK342" s="309"/>
      <c r="AL342" s="309"/>
      <c r="AM342" s="314"/>
      <c r="AN342" s="309"/>
      <c r="AO342" s="309"/>
      <c r="AP342" s="309"/>
    </row>
    <row r="343" spans="2:42" ht="18.75" customHeight="1">
      <c r="B343" s="313"/>
      <c r="C343" s="309"/>
      <c r="D343" s="309"/>
      <c r="E343" s="309"/>
      <c r="F343" s="309"/>
      <c r="G343" s="309"/>
      <c r="H343" s="309"/>
      <c r="I343" s="309"/>
      <c r="J343" s="309"/>
      <c r="K343" s="313"/>
      <c r="L343" s="1" t="s">
        <v>170</v>
      </c>
      <c r="M343" s="1"/>
      <c r="N343" s="1"/>
      <c r="O343" s="1"/>
      <c r="P343" s="1"/>
      <c r="Q343" s="236"/>
      <c r="R343" s="236"/>
      <c r="S343" s="1"/>
      <c r="T343" s="236"/>
      <c r="U343" s="236"/>
      <c r="V343" s="1"/>
      <c r="W343" s="1"/>
      <c r="X343" s="309"/>
      <c r="Y343" s="309"/>
      <c r="Z343" s="309"/>
      <c r="AA343" s="309"/>
      <c r="AB343" s="309"/>
      <c r="AC343" s="309"/>
      <c r="AD343" s="309"/>
      <c r="AE343" s="309"/>
      <c r="AF343" s="309"/>
      <c r="AG343" s="309"/>
      <c r="AH343" s="309"/>
      <c r="AI343" s="309"/>
      <c r="AJ343" s="309"/>
      <c r="AK343" s="309"/>
      <c r="AL343" s="309"/>
      <c r="AM343" s="314"/>
      <c r="AN343" s="309"/>
      <c r="AO343" s="309"/>
      <c r="AP343" s="309"/>
    </row>
    <row r="344" spans="2:42" ht="18.75" customHeight="1">
      <c r="B344" s="313"/>
      <c r="C344" s="309"/>
      <c r="D344" s="309"/>
      <c r="E344" s="309"/>
      <c r="F344" s="309"/>
      <c r="G344" s="309"/>
      <c r="H344" s="309"/>
      <c r="I344" s="309"/>
      <c r="J344" s="309"/>
      <c r="K344" s="313"/>
      <c r="L344" s="1"/>
      <c r="M344" s="309" t="s">
        <v>168</v>
      </c>
      <c r="N344" s="1"/>
      <c r="O344" s="1"/>
      <c r="P344" s="1"/>
      <c r="Q344" s="236"/>
      <c r="R344" s="236"/>
      <c r="S344" s="1"/>
      <c r="T344" s="236"/>
      <c r="U344" s="236"/>
      <c r="V344" s="1"/>
      <c r="W344" s="1"/>
      <c r="X344" s="309"/>
      <c r="Y344" s="309"/>
      <c r="Z344" s="309"/>
      <c r="AA344" s="309"/>
      <c r="AB344" s="309"/>
      <c r="AC344" s="309"/>
      <c r="AD344" s="309"/>
      <c r="AE344" s="309"/>
      <c r="AF344" s="309"/>
      <c r="AG344" s="309"/>
      <c r="AH344" s="309"/>
      <c r="AI344" s="309"/>
      <c r="AJ344" s="309"/>
      <c r="AK344" s="309"/>
      <c r="AL344" s="309"/>
      <c r="AM344" s="314"/>
      <c r="AN344" s="309"/>
      <c r="AO344" s="309"/>
      <c r="AP344" s="309"/>
    </row>
    <row r="345" spans="2:42" ht="18.75" customHeight="1">
      <c r="B345" s="313"/>
      <c r="C345" s="309"/>
      <c r="D345" s="309"/>
      <c r="E345" s="309"/>
      <c r="F345" s="309"/>
      <c r="G345" s="309"/>
      <c r="H345" s="309"/>
      <c r="I345" s="309"/>
      <c r="J345" s="309"/>
      <c r="K345" s="313"/>
      <c r="L345" s="309"/>
      <c r="M345" s="309"/>
      <c r="N345" s="1" t="s">
        <v>164</v>
      </c>
      <c r="O345" s="1"/>
      <c r="P345" s="1"/>
      <c r="Q345" s="236"/>
      <c r="R345" s="1" t="s">
        <v>179</v>
      </c>
      <c r="S345" s="1"/>
      <c r="T345" s="236"/>
      <c r="U345" s="347">
        <v>5</v>
      </c>
      <c r="V345" s="1" t="s">
        <v>181</v>
      </c>
      <c r="W345" s="1"/>
      <c r="X345" s="309"/>
      <c r="Y345" s="309">
        <f>Q326</f>
        <v>4</v>
      </c>
      <c r="Z345" s="309" t="s">
        <v>171</v>
      </c>
      <c r="AA345" s="309" t="s">
        <v>175</v>
      </c>
      <c r="AB345" s="309"/>
      <c r="AC345" s="852">
        <f>U345*Y345</f>
        <v>20</v>
      </c>
      <c r="AD345" s="852"/>
      <c r="AE345" s="309" t="s">
        <v>180</v>
      </c>
      <c r="AF345" s="309"/>
      <c r="AG345" s="309"/>
      <c r="AH345" s="309"/>
      <c r="AI345" s="309"/>
      <c r="AJ345" s="309"/>
      <c r="AK345" s="309"/>
      <c r="AL345" s="309"/>
      <c r="AM345" s="314"/>
      <c r="AN345" s="309"/>
      <c r="AO345" s="309"/>
      <c r="AP345" s="309"/>
    </row>
    <row r="346" spans="2:42" ht="18.75" customHeight="1">
      <c r="B346" s="313"/>
      <c r="C346" s="309"/>
      <c r="D346" s="309"/>
      <c r="E346" s="309"/>
      <c r="F346" s="309"/>
      <c r="G346" s="309"/>
      <c r="H346" s="309"/>
      <c r="I346" s="309"/>
      <c r="J346" s="309"/>
      <c r="K346" s="313"/>
      <c r="L346" s="1"/>
      <c r="M346" s="309"/>
      <c r="N346" s="1" t="s">
        <v>165</v>
      </c>
      <c r="O346" s="1"/>
      <c r="P346" s="1"/>
      <c r="Q346" s="236"/>
      <c r="R346" s="1" t="s">
        <v>179</v>
      </c>
      <c r="S346" s="1"/>
      <c r="T346" s="236"/>
      <c r="U346" s="347">
        <v>2.5</v>
      </c>
      <c r="V346" s="1" t="s">
        <v>181</v>
      </c>
      <c r="W346" s="1"/>
      <c r="X346" s="309"/>
      <c r="Y346" s="309">
        <v>2</v>
      </c>
      <c r="Z346" s="309" t="s">
        <v>171</v>
      </c>
      <c r="AA346" s="309" t="s">
        <v>175</v>
      </c>
      <c r="AB346" s="309"/>
      <c r="AC346" s="852">
        <f t="shared" ref="AC346:AC350" si="0">U346*Y346</f>
        <v>5</v>
      </c>
      <c r="AD346" s="852"/>
      <c r="AE346" s="309" t="s">
        <v>180</v>
      </c>
      <c r="AF346" s="309"/>
      <c r="AG346" s="309"/>
      <c r="AH346" s="309"/>
      <c r="AI346" s="309"/>
      <c r="AJ346" s="309"/>
      <c r="AK346" s="309"/>
      <c r="AL346" s="309"/>
      <c r="AM346" s="314"/>
      <c r="AN346" s="309"/>
      <c r="AO346" s="309"/>
      <c r="AP346" s="309"/>
    </row>
    <row r="347" spans="2:42" ht="18.75" customHeight="1">
      <c r="B347" s="313"/>
      <c r="C347" s="309"/>
      <c r="D347" s="309"/>
      <c r="E347" s="309"/>
      <c r="F347" s="309"/>
      <c r="G347" s="309"/>
      <c r="H347" s="309"/>
      <c r="I347" s="309"/>
      <c r="J347" s="309"/>
      <c r="K347" s="313"/>
      <c r="L347" s="1"/>
      <c r="M347" s="309"/>
      <c r="N347" s="1"/>
      <c r="O347" s="1"/>
      <c r="P347" s="1"/>
      <c r="Q347" s="236"/>
      <c r="R347" s="1" t="s">
        <v>316</v>
      </c>
      <c r="S347" s="1"/>
      <c r="T347" s="236"/>
      <c r="U347" s="347">
        <v>2.5</v>
      </c>
      <c r="V347" s="1" t="s">
        <v>181</v>
      </c>
      <c r="W347" s="1"/>
      <c r="X347" s="309"/>
      <c r="Y347" s="309">
        <v>2</v>
      </c>
      <c r="Z347" s="309" t="s">
        <v>171</v>
      </c>
      <c r="AA347" s="309" t="s">
        <v>175</v>
      </c>
      <c r="AB347" s="309"/>
      <c r="AC347" s="852">
        <f t="shared" si="0"/>
        <v>5</v>
      </c>
      <c r="AD347" s="852"/>
      <c r="AE347" s="309" t="s">
        <v>180</v>
      </c>
      <c r="AF347" s="309"/>
      <c r="AG347" s="309"/>
      <c r="AH347" s="309"/>
      <c r="AI347" s="309"/>
      <c r="AJ347" s="309"/>
      <c r="AK347" s="309"/>
      <c r="AL347" s="309"/>
      <c r="AM347" s="314"/>
      <c r="AN347" s="309"/>
      <c r="AO347" s="309"/>
      <c r="AP347" s="309"/>
    </row>
    <row r="348" spans="2:42" ht="18.75" customHeight="1">
      <c r="B348" s="313"/>
      <c r="C348" s="309"/>
      <c r="D348" s="309"/>
      <c r="E348" s="309"/>
      <c r="F348" s="309"/>
      <c r="G348" s="309"/>
      <c r="H348" s="309"/>
      <c r="I348" s="309"/>
      <c r="J348" s="309"/>
      <c r="K348" s="313"/>
      <c r="L348" s="1"/>
      <c r="M348" s="1"/>
      <c r="N348" s="1" t="s">
        <v>166</v>
      </c>
      <c r="O348" s="1"/>
      <c r="P348" s="1"/>
      <c r="Q348" s="236"/>
      <c r="R348" s="1" t="s">
        <v>563</v>
      </c>
      <c r="S348" s="1"/>
      <c r="T348" s="236"/>
      <c r="U348" s="347">
        <v>5</v>
      </c>
      <c r="V348" s="1" t="s">
        <v>181</v>
      </c>
      <c r="W348" s="1"/>
      <c r="X348" s="309"/>
      <c r="Y348" s="309">
        <f>Q328</f>
        <v>1</v>
      </c>
      <c r="Z348" s="309" t="s">
        <v>171</v>
      </c>
      <c r="AA348" s="309" t="s">
        <v>175</v>
      </c>
      <c r="AB348" s="309"/>
      <c r="AC348" s="852">
        <f t="shared" si="0"/>
        <v>5</v>
      </c>
      <c r="AD348" s="852"/>
      <c r="AE348" s="309" t="s">
        <v>180</v>
      </c>
      <c r="AF348" s="309"/>
      <c r="AG348" s="309"/>
      <c r="AH348" s="309"/>
      <c r="AI348" s="309"/>
      <c r="AJ348" s="309"/>
      <c r="AK348" s="309"/>
      <c r="AL348" s="309"/>
      <c r="AM348" s="314"/>
      <c r="AN348" s="309"/>
      <c r="AO348" s="309"/>
      <c r="AP348" s="309"/>
    </row>
    <row r="349" spans="2:42" ht="18.75" customHeight="1">
      <c r="B349" s="313"/>
      <c r="C349" s="309"/>
      <c r="D349" s="309"/>
      <c r="E349" s="309"/>
      <c r="F349" s="309"/>
      <c r="G349" s="309"/>
      <c r="H349" s="309"/>
      <c r="I349" s="309"/>
      <c r="J349" s="309"/>
      <c r="K349" s="313"/>
      <c r="L349" s="1"/>
      <c r="M349" s="1"/>
      <c r="N349" s="1" t="s">
        <v>167</v>
      </c>
      <c r="O349" s="1"/>
      <c r="P349" s="1"/>
      <c r="Q349" s="236"/>
      <c r="R349" s="1" t="s">
        <v>316</v>
      </c>
      <c r="S349" s="1"/>
      <c r="T349" s="236"/>
      <c r="U349" s="347">
        <v>2.5</v>
      </c>
      <c r="V349" s="1" t="s">
        <v>181</v>
      </c>
      <c r="W349" s="1"/>
      <c r="X349" s="309"/>
      <c r="Y349" s="309">
        <v>2</v>
      </c>
      <c r="Z349" s="309" t="s">
        <v>171</v>
      </c>
      <c r="AA349" s="309" t="s">
        <v>175</v>
      </c>
      <c r="AB349" s="309"/>
      <c r="AC349" s="852">
        <f t="shared" si="0"/>
        <v>5</v>
      </c>
      <c r="AD349" s="852"/>
      <c r="AE349" s="309" t="s">
        <v>180</v>
      </c>
      <c r="AF349" s="309"/>
      <c r="AG349" s="309"/>
      <c r="AH349" s="309"/>
      <c r="AI349" s="309"/>
      <c r="AJ349" s="309"/>
      <c r="AK349" s="309"/>
      <c r="AL349" s="309"/>
      <c r="AM349" s="314"/>
      <c r="AN349" s="309"/>
      <c r="AO349" s="309"/>
      <c r="AP349" s="309"/>
    </row>
    <row r="350" spans="2:42" ht="18.75" customHeight="1">
      <c r="B350" s="313"/>
      <c r="C350" s="309"/>
      <c r="D350" s="309"/>
      <c r="E350" s="309"/>
      <c r="F350" s="309"/>
      <c r="G350" s="309"/>
      <c r="H350" s="309"/>
      <c r="I350" s="309"/>
      <c r="J350" s="309"/>
      <c r="K350" s="313"/>
      <c r="L350" s="1"/>
      <c r="M350" s="1"/>
      <c r="N350" s="309"/>
      <c r="O350" s="309"/>
      <c r="P350" s="309"/>
      <c r="Q350" s="309"/>
      <c r="R350" s="1" t="s">
        <v>317</v>
      </c>
      <c r="S350" s="1"/>
      <c r="T350" s="236"/>
      <c r="U350" s="347">
        <v>2.5</v>
      </c>
      <c r="V350" s="1" t="s">
        <v>181</v>
      </c>
      <c r="W350" s="1"/>
      <c r="X350" s="309"/>
      <c r="Y350" s="309">
        <v>2</v>
      </c>
      <c r="Z350" s="309" t="s">
        <v>171</v>
      </c>
      <c r="AA350" s="309" t="s">
        <v>175</v>
      </c>
      <c r="AB350" s="309"/>
      <c r="AC350" s="852">
        <f t="shared" si="0"/>
        <v>5</v>
      </c>
      <c r="AD350" s="852"/>
      <c r="AE350" s="309" t="s">
        <v>180</v>
      </c>
      <c r="AF350" s="309"/>
      <c r="AG350" s="309"/>
      <c r="AH350" s="309"/>
      <c r="AI350" s="309"/>
      <c r="AJ350" s="309"/>
      <c r="AK350" s="309"/>
      <c r="AL350" s="309"/>
      <c r="AM350" s="314"/>
      <c r="AN350" s="309"/>
      <c r="AO350" s="309"/>
      <c r="AP350" s="309"/>
    </row>
    <row r="351" spans="2:42" ht="18.75" customHeight="1">
      <c r="B351" s="313"/>
      <c r="C351" s="309"/>
      <c r="D351" s="309"/>
      <c r="E351" s="309"/>
      <c r="F351" s="309"/>
      <c r="G351" s="309"/>
      <c r="H351" s="309"/>
      <c r="I351" s="309"/>
      <c r="J351" s="309"/>
      <c r="K351" s="313"/>
      <c r="L351" s="1"/>
      <c r="M351" s="1" t="s">
        <v>58</v>
      </c>
      <c r="N351" s="1"/>
      <c r="O351" s="1"/>
      <c r="P351" s="1"/>
      <c r="Q351" s="236"/>
      <c r="R351" s="236"/>
      <c r="S351" s="1"/>
      <c r="T351" s="236"/>
      <c r="U351" s="347"/>
      <c r="V351" s="1"/>
      <c r="W351" s="1"/>
      <c r="X351" s="309"/>
      <c r="Y351" s="309"/>
      <c r="Z351" s="309"/>
      <c r="AA351" s="309"/>
      <c r="AB351" s="309"/>
      <c r="AC351" s="309"/>
      <c r="AD351" s="309"/>
      <c r="AE351" s="309"/>
      <c r="AF351" s="309"/>
      <c r="AG351" s="309"/>
      <c r="AH351" s="309"/>
      <c r="AI351" s="309"/>
      <c r="AJ351" s="309"/>
      <c r="AK351" s="309"/>
      <c r="AL351" s="309"/>
      <c r="AM351" s="314"/>
      <c r="AN351" s="309"/>
      <c r="AO351" s="309"/>
      <c r="AP351" s="309"/>
    </row>
    <row r="352" spans="2:42" ht="18.75" customHeight="1">
      <c r="B352" s="313"/>
      <c r="C352" s="309"/>
      <c r="D352" s="309"/>
      <c r="E352" s="309"/>
      <c r="F352" s="309"/>
      <c r="G352" s="309"/>
      <c r="H352" s="309"/>
      <c r="I352" s="309"/>
      <c r="J352" s="309"/>
      <c r="K352" s="313"/>
      <c r="L352" s="1"/>
      <c r="M352" s="309"/>
      <c r="N352" s="1" t="s">
        <v>164</v>
      </c>
      <c r="O352" s="1"/>
      <c r="P352" s="1"/>
      <c r="Q352" s="236"/>
      <c r="R352" s="1" t="s">
        <v>179</v>
      </c>
      <c r="S352" s="1"/>
      <c r="T352" s="236"/>
      <c r="U352" s="347">
        <v>5</v>
      </c>
      <c r="V352" s="1" t="s">
        <v>181</v>
      </c>
      <c r="W352" s="1"/>
      <c r="X352" s="309"/>
      <c r="Y352" s="309">
        <f>Q332</f>
        <v>2</v>
      </c>
      <c r="Z352" s="309" t="s">
        <v>171</v>
      </c>
      <c r="AA352" s="309" t="s">
        <v>175</v>
      </c>
      <c r="AB352" s="309"/>
      <c r="AC352" s="852">
        <f t="shared" ref="AC352:AC357" si="1">U352*Y352</f>
        <v>10</v>
      </c>
      <c r="AD352" s="852"/>
      <c r="AE352" s="309" t="s">
        <v>180</v>
      </c>
      <c r="AF352" s="309"/>
      <c r="AG352" s="309"/>
      <c r="AH352" s="309"/>
      <c r="AI352" s="309"/>
      <c r="AJ352" s="309"/>
      <c r="AK352" s="309"/>
      <c r="AL352" s="309"/>
      <c r="AM352" s="314"/>
      <c r="AN352" s="309"/>
      <c r="AO352" s="309"/>
      <c r="AP352" s="309"/>
    </row>
    <row r="353" spans="1:42" ht="18.75" customHeight="1">
      <c r="B353" s="313"/>
      <c r="C353" s="309"/>
      <c r="D353" s="309"/>
      <c r="E353" s="309"/>
      <c r="F353" s="309"/>
      <c r="G353" s="309"/>
      <c r="H353" s="309"/>
      <c r="I353" s="309"/>
      <c r="J353" s="309"/>
      <c r="K353" s="313"/>
      <c r="L353" s="1"/>
      <c r="M353" s="1"/>
      <c r="N353" s="1" t="s">
        <v>165</v>
      </c>
      <c r="O353" s="1"/>
      <c r="P353" s="1"/>
      <c r="Q353" s="236"/>
      <c r="R353" s="1" t="s">
        <v>179</v>
      </c>
      <c r="S353" s="1"/>
      <c r="T353" s="236"/>
      <c r="U353" s="347">
        <v>2.5</v>
      </c>
      <c r="V353" s="1" t="s">
        <v>181</v>
      </c>
      <c r="W353" s="1"/>
      <c r="X353" s="309"/>
      <c r="Y353" s="309">
        <v>2</v>
      </c>
      <c r="Z353" s="309" t="s">
        <v>171</v>
      </c>
      <c r="AA353" s="309" t="s">
        <v>175</v>
      </c>
      <c r="AB353" s="309"/>
      <c r="AC353" s="852">
        <f t="shared" si="1"/>
        <v>5</v>
      </c>
      <c r="AD353" s="852"/>
      <c r="AE353" s="309" t="s">
        <v>180</v>
      </c>
      <c r="AF353" s="309"/>
      <c r="AG353" s="309"/>
      <c r="AH353" s="309"/>
      <c r="AI353" s="309"/>
      <c r="AJ353" s="309"/>
      <c r="AK353" s="309"/>
      <c r="AL353" s="309"/>
      <c r="AM353" s="314"/>
      <c r="AN353" s="309"/>
      <c r="AO353" s="309"/>
      <c r="AP353" s="309"/>
    </row>
    <row r="354" spans="1:42" ht="18.75" customHeight="1">
      <c r="B354" s="313"/>
      <c r="C354" s="309"/>
      <c r="D354" s="309"/>
      <c r="E354" s="309"/>
      <c r="F354" s="309"/>
      <c r="G354" s="309"/>
      <c r="H354" s="309"/>
      <c r="I354" s="309"/>
      <c r="J354" s="309"/>
      <c r="K354" s="313"/>
      <c r="L354" s="1"/>
      <c r="M354" s="1"/>
      <c r="N354" s="309"/>
      <c r="O354" s="309"/>
      <c r="P354" s="309"/>
      <c r="Q354" s="236"/>
      <c r="R354" s="1" t="s">
        <v>316</v>
      </c>
      <c r="S354" s="1"/>
      <c r="T354" s="236"/>
      <c r="U354" s="347">
        <v>2.5</v>
      </c>
      <c r="V354" s="1" t="s">
        <v>181</v>
      </c>
      <c r="W354" s="1"/>
      <c r="X354" s="309"/>
      <c r="Y354" s="309">
        <v>2</v>
      </c>
      <c r="Z354" s="309" t="s">
        <v>171</v>
      </c>
      <c r="AA354" s="309" t="s">
        <v>175</v>
      </c>
      <c r="AB354" s="309"/>
      <c r="AC354" s="852">
        <f t="shared" si="1"/>
        <v>5</v>
      </c>
      <c r="AD354" s="852"/>
      <c r="AE354" s="309" t="s">
        <v>180</v>
      </c>
      <c r="AF354" s="309"/>
      <c r="AG354" s="309"/>
      <c r="AH354" s="309"/>
      <c r="AI354" s="309"/>
      <c r="AJ354" s="309"/>
      <c r="AK354" s="309"/>
      <c r="AL354" s="309"/>
      <c r="AM354" s="314"/>
      <c r="AN354" s="309"/>
      <c r="AO354" s="309"/>
      <c r="AP354" s="309"/>
    </row>
    <row r="355" spans="1:42" ht="18.75" customHeight="1">
      <c r="B355" s="313"/>
      <c r="C355" s="309"/>
      <c r="D355" s="309"/>
      <c r="E355" s="309"/>
      <c r="F355" s="309"/>
      <c r="G355" s="309"/>
      <c r="H355" s="309"/>
      <c r="I355" s="309"/>
      <c r="J355" s="309"/>
      <c r="K355" s="313"/>
      <c r="L355" s="1"/>
      <c r="M355" s="1"/>
      <c r="N355" s="1" t="s">
        <v>166</v>
      </c>
      <c r="O355" s="1"/>
      <c r="P355" s="1"/>
      <c r="Q355" s="236"/>
      <c r="R355" s="1" t="s">
        <v>563</v>
      </c>
      <c r="S355" s="1"/>
      <c r="T355" s="236"/>
      <c r="U355" s="347">
        <v>5</v>
      </c>
      <c r="V355" s="1" t="s">
        <v>181</v>
      </c>
      <c r="W355" s="1"/>
      <c r="X355" s="309"/>
      <c r="Y355" s="309">
        <f>Q334</f>
        <v>3</v>
      </c>
      <c r="Z355" s="309" t="s">
        <v>171</v>
      </c>
      <c r="AA355" s="309" t="s">
        <v>175</v>
      </c>
      <c r="AB355" s="309"/>
      <c r="AC355" s="852">
        <f t="shared" si="1"/>
        <v>15</v>
      </c>
      <c r="AD355" s="852"/>
      <c r="AE355" s="309" t="s">
        <v>180</v>
      </c>
      <c r="AF355" s="309"/>
      <c r="AG355" s="309"/>
      <c r="AH355" s="309"/>
      <c r="AI355" s="309"/>
      <c r="AJ355" s="309"/>
      <c r="AK355" s="309"/>
      <c r="AL355" s="309"/>
      <c r="AM355" s="314"/>
      <c r="AN355" s="309"/>
      <c r="AO355" s="309"/>
      <c r="AP355" s="309"/>
    </row>
    <row r="356" spans="1:42" ht="18.75" customHeight="1">
      <c r="B356" s="313"/>
      <c r="C356" s="309"/>
      <c r="D356" s="309"/>
      <c r="E356" s="309"/>
      <c r="F356" s="309"/>
      <c r="G356" s="309"/>
      <c r="H356" s="309"/>
      <c r="I356" s="309"/>
      <c r="J356" s="309"/>
      <c r="K356" s="313"/>
      <c r="L356" s="1"/>
      <c r="M356" s="1"/>
      <c r="N356" s="1" t="s">
        <v>167</v>
      </c>
      <c r="O356" s="1"/>
      <c r="P356" s="1"/>
      <c r="Q356" s="236"/>
      <c r="R356" s="1" t="s">
        <v>316</v>
      </c>
      <c r="S356" s="1"/>
      <c r="T356" s="236"/>
      <c r="U356" s="347">
        <v>2.5</v>
      </c>
      <c r="V356" s="1" t="s">
        <v>181</v>
      </c>
      <c r="W356" s="1"/>
      <c r="X356" s="309"/>
      <c r="Y356" s="309">
        <v>2</v>
      </c>
      <c r="Z356" s="309" t="s">
        <v>171</v>
      </c>
      <c r="AA356" s="309" t="s">
        <v>175</v>
      </c>
      <c r="AB356" s="309"/>
      <c r="AC356" s="852">
        <f t="shared" si="1"/>
        <v>5</v>
      </c>
      <c r="AD356" s="852"/>
      <c r="AE356" s="309" t="s">
        <v>180</v>
      </c>
      <c r="AF356" s="309"/>
      <c r="AG356" s="309"/>
      <c r="AH356" s="309"/>
      <c r="AI356" s="309"/>
      <c r="AJ356" s="309"/>
      <c r="AK356" s="309"/>
      <c r="AL356" s="309"/>
      <c r="AM356" s="314"/>
      <c r="AN356" s="309"/>
      <c r="AO356" s="309"/>
    </row>
    <row r="357" spans="1:42" ht="18.75" customHeight="1">
      <c r="B357" s="313"/>
      <c r="C357" s="309"/>
      <c r="D357" s="309"/>
      <c r="E357" s="309"/>
      <c r="F357" s="309"/>
      <c r="G357" s="309"/>
      <c r="H357" s="309"/>
      <c r="I357" s="309"/>
      <c r="J357" s="309"/>
      <c r="K357" s="313"/>
      <c r="L357" s="1"/>
      <c r="M357" s="1"/>
      <c r="N357" s="1"/>
      <c r="O357" s="1"/>
      <c r="P357" s="1"/>
      <c r="Q357" s="236"/>
      <c r="R357" s="1" t="s">
        <v>179</v>
      </c>
      <c r="S357" s="1"/>
      <c r="T357" s="236"/>
      <c r="U357" s="347">
        <v>2.5</v>
      </c>
      <c r="V357" s="1" t="s">
        <v>181</v>
      </c>
      <c r="W357" s="1"/>
      <c r="X357" s="309"/>
      <c r="Y357" s="309">
        <v>2</v>
      </c>
      <c r="Z357" s="309" t="s">
        <v>171</v>
      </c>
      <c r="AA357" s="309" t="s">
        <v>175</v>
      </c>
      <c r="AB357" s="309"/>
      <c r="AC357" s="852">
        <f t="shared" si="1"/>
        <v>5</v>
      </c>
      <c r="AD357" s="852"/>
      <c r="AE357" s="309" t="s">
        <v>180</v>
      </c>
      <c r="AF357" s="309"/>
      <c r="AG357" s="309"/>
      <c r="AH357" s="309"/>
      <c r="AI357" s="309"/>
      <c r="AJ357" s="309"/>
      <c r="AK357" s="309"/>
      <c r="AL357" s="309"/>
      <c r="AM357" s="314"/>
      <c r="AN357" s="309"/>
      <c r="AO357" s="309"/>
    </row>
    <row r="358" spans="1:42" ht="18.75" customHeight="1">
      <c r="B358" s="315"/>
      <c r="C358" s="316"/>
      <c r="D358" s="316"/>
      <c r="E358" s="316"/>
      <c r="F358" s="316"/>
      <c r="G358" s="316"/>
      <c r="H358" s="316"/>
      <c r="I358" s="316"/>
      <c r="J358" s="316"/>
      <c r="K358" s="315"/>
      <c r="L358" s="316"/>
      <c r="M358" s="316"/>
      <c r="N358" s="316"/>
      <c r="O358" s="316"/>
      <c r="P358" s="316"/>
      <c r="Q358" s="316"/>
      <c r="R358" s="316"/>
      <c r="S358" s="316"/>
      <c r="T358" s="316"/>
      <c r="U358" s="316"/>
      <c r="V358" s="316"/>
      <c r="W358" s="316"/>
      <c r="X358" s="316"/>
      <c r="Y358" s="316"/>
      <c r="Z358" s="316"/>
      <c r="AA358" s="316"/>
      <c r="AB358" s="316"/>
      <c r="AC358" s="316"/>
      <c r="AD358" s="316"/>
      <c r="AE358" s="316"/>
      <c r="AF358" s="316"/>
      <c r="AG358" s="316"/>
      <c r="AH358" s="316"/>
      <c r="AI358" s="316"/>
      <c r="AJ358" s="316"/>
      <c r="AK358" s="316"/>
      <c r="AL358" s="316"/>
      <c r="AM358" s="317"/>
      <c r="AN358" s="309"/>
      <c r="AO358" s="309"/>
    </row>
    <row r="359" spans="1:42" ht="18.75" customHeight="1">
      <c r="B359" s="868" t="s">
        <v>287</v>
      </c>
      <c r="C359" s="869"/>
      <c r="D359" s="869"/>
      <c r="E359" s="869"/>
      <c r="F359" s="869"/>
      <c r="G359" s="869"/>
      <c r="H359" s="869"/>
      <c r="I359" s="869"/>
      <c r="J359" s="870"/>
      <c r="K359" s="310" t="s">
        <v>118</v>
      </c>
      <c r="L359" s="311"/>
      <c r="M359" s="311"/>
      <c r="N359" s="311"/>
      <c r="O359" s="311"/>
      <c r="P359" s="311"/>
      <c r="Q359" s="311"/>
      <c r="R359" s="311"/>
      <c r="S359" s="311"/>
      <c r="T359" s="311"/>
      <c r="U359" s="311"/>
      <c r="V359" s="311"/>
      <c r="W359" s="311"/>
      <c r="X359" s="311"/>
      <c r="Y359" s="311"/>
      <c r="Z359" s="311"/>
      <c r="AA359" s="311"/>
      <c r="AB359" s="311"/>
      <c r="AC359" s="311"/>
      <c r="AD359" s="311"/>
      <c r="AE359" s="311"/>
      <c r="AF359" s="311"/>
      <c r="AG359" s="311"/>
      <c r="AH359" s="311"/>
      <c r="AI359" s="311"/>
      <c r="AJ359" s="311"/>
      <c r="AK359" s="311"/>
      <c r="AL359" s="311"/>
      <c r="AM359" s="312"/>
    </row>
    <row r="360" spans="1:42" ht="18.75" customHeight="1">
      <c r="B360" s="871"/>
      <c r="C360" s="872"/>
      <c r="D360" s="872"/>
      <c r="E360" s="872"/>
      <c r="F360" s="872"/>
      <c r="G360" s="872"/>
      <c r="H360" s="872"/>
      <c r="I360" s="872"/>
      <c r="J360" s="873"/>
      <c r="K360" s="313" t="s">
        <v>119</v>
      </c>
      <c r="L360" s="309"/>
      <c r="M360" s="309"/>
      <c r="N360" s="309"/>
      <c r="O360" s="309"/>
      <c r="P360" s="309"/>
      <c r="Q360" s="309"/>
      <c r="R360" s="309"/>
      <c r="S360" s="309"/>
      <c r="T360" s="309"/>
      <c r="U360" s="309"/>
      <c r="V360" s="309"/>
      <c r="W360" s="309"/>
      <c r="X360" s="309"/>
      <c r="Y360" s="309"/>
      <c r="Z360" s="309"/>
      <c r="AA360" s="309"/>
      <c r="AB360" s="309"/>
      <c r="AC360" s="309"/>
      <c r="AD360" s="309"/>
      <c r="AE360" s="309"/>
      <c r="AF360" s="309"/>
      <c r="AG360" s="309"/>
      <c r="AH360" s="309"/>
      <c r="AI360" s="309"/>
      <c r="AJ360" s="309"/>
      <c r="AK360" s="309"/>
      <c r="AL360" s="309"/>
      <c r="AM360" s="314"/>
    </row>
    <row r="361" spans="1:42" ht="18.75" customHeight="1">
      <c r="B361" s="871"/>
      <c r="C361" s="872"/>
      <c r="D361" s="872"/>
      <c r="E361" s="872"/>
      <c r="F361" s="872"/>
      <c r="G361" s="872"/>
      <c r="H361" s="872"/>
      <c r="I361" s="872"/>
      <c r="J361" s="873"/>
      <c r="K361" s="313" t="s">
        <v>117</v>
      </c>
      <c r="L361" s="309"/>
      <c r="M361" s="309"/>
      <c r="N361" s="309"/>
      <c r="O361" s="309"/>
      <c r="P361" s="309"/>
      <c r="Q361" s="309"/>
      <c r="R361" s="309"/>
      <c r="S361" s="309"/>
      <c r="T361" s="309"/>
      <c r="U361" s="309"/>
      <c r="V361" s="309"/>
      <c r="W361" s="309"/>
      <c r="X361" s="309"/>
      <c r="Y361" s="309"/>
      <c r="Z361" s="309"/>
      <c r="AA361" s="309"/>
      <c r="AB361" s="309"/>
      <c r="AC361" s="309"/>
      <c r="AD361" s="309"/>
      <c r="AE361" s="309"/>
      <c r="AF361" s="309"/>
      <c r="AG361" s="309"/>
      <c r="AH361" s="309"/>
      <c r="AI361" s="309"/>
      <c r="AJ361" s="309"/>
      <c r="AK361" s="309"/>
      <c r="AL361" s="309"/>
      <c r="AM361" s="314"/>
    </row>
    <row r="362" spans="1:42" ht="18.75" customHeight="1">
      <c r="B362" s="313"/>
      <c r="C362" s="309"/>
      <c r="D362" s="309"/>
      <c r="E362" s="309"/>
      <c r="F362" s="309"/>
      <c r="G362" s="309"/>
      <c r="H362" s="309"/>
      <c r="I362" s="309"/>
      <c r="J362" s="314"/>
      <c r="K362" s="313" t="s">
        <v>116</v>
      </c>
      <c r="L362" s="309"/>
      <c r="M362" s="309"/>
      <c r="N362" s="309"/>
      <c r="O362" s="309"/>
      <c r="P362" s="309"/>
      <c r="Q362" s="309"/>
      <c r="R362" s="309"/>
      <c r="S362" s="309"/>
      <c r="T362" s="309"/>
      <c r="U362" s="309"/>
      <c r="V362" s="309"/>
      <c r="W362" s="309"/>
      <c r="X362" s="309"/>
      <c r="Y362" s="309"/>
      <c r="Z362" s="309"/>
      <c r="AA362" s="309"/>
      <c r="AB362" s="309"/>
      <c r="AC362" s="309"/>
      <c r="AD362" s="309"/>
      <c r="AE362" s="309"/>
      <c r="AF362" s="309"/>
      <c r="AG362" s="309"/>
      <c r="AH362" s="309"/>
      <c r="AI362" s="309"/>
      <c r="AJ362" s="309"/>
      <c r="AK362" s="309"/>
      <c r="AL362" s="309"/>
      <c r="AM362" s="314"/>
    </row>
    <row r="363" spans="1:42" ht="18.75" customHeight="1">
      <c r="B363" s="313"/>
      <c r="C363" s="309"/>
      <c r="D363" s="309"/>
      <c r="E363" s="309"/>
      <c r="F363" s="309"/>
      <c r="G363" s="309"/>
      <c r="H363" s="309"/>
      <c r="I363" s="309"/>
      <c r="J363" s="314"/>
      <c r="K363" s="313" t="s">
        <v>279</v>
      </c>
      <c r="L363" s="309"/>
      <c r="M363" s="309"/>
      <c r="N363" s="309"/>
      <c r="O363" s="309"/>
      <c r="P363" s="309"/>
      <c r="Q363" s="309"/>
      <c r="R363" s="309"/>
      <c r="S363" s="309"/>
      <c r="T363" s="309"/>
      <c r="U363" s="309"/>
      <c r="V363" s="309"/>
      <c r="W363" s="309"/>
      <c r="X363" s="309"/>
      <c r="Y363" s="309"/>
      <c r="Z363" s="309"/>
      <c r="AA363" s="309"/>
      <c r="AB363" s="309"/>
      <c r="AC363" s="309"/>
      <c r="AD363" s="309"/>
      <c r="AE363" s="309"/>
      <c r="AF363" s="309"/>
      <c r="AG363" s="309"/>
      <c r="AH363" s="309"/>
      <c r="AI363" s="309"/>
      <c r="AJ363" s="309"/>
      <c r="AK363" s="309"/>
      <c r="AL363" s="309"/>
      <c r="AM363" s="314"/>
    </row>
    <row r="364" spans="1:42" ht="18.75" customHeight="1">
      <c r="B364" s="315"/>
      <c r="C364" s="316"/>
      <c r="D364" s="316"/>
      <c r="E364" s="316"/>
      <c r="F364" s="316"/>
      <c r="G364" s="316"/>
      <c r="H364" s="316"/>
      <c r="I364" s="316"/>
      <c r="J364" s="317"/>
      <c r="K364" s="315" t="s">
        <v>577</v>
      </c>
      <c r="L364" s="316"/>
      <c r="M364" s="316"/>
      <c r="N364" s="316"/>
      <c r="O364" s="316"/>
      <c r="P364" s="316"/>
      <c r="Q364" s="316"/>
      <c r="R364" s="316"/>
      <c r="S364" s="316"/>
      <c r="T364" s="316"/>
      <c r="U364" s="316"/>
      <c r="V364" s="316"/>
      <c r="W364" s="316"/>
      <c r="X364" s="316"/>
      <c r="Y364" s="316"/>
      <c r="Z364" s="316"/>
      <c r="AA364" s="316"/>
      <c r="AB364" s="316"/>
      <c r="AC364" s="316"/>
      <c r="AD364" s="316"/>
      <c r="AE364" s="316"/>
      <c r="AF364" s="316"/>
      <c r="AG364" s="316"/>
      <c r="AH364" s="316"/>
      <c r="AI364" s="316"/>
      <c r="AJ364" s="316"/>
      <c r="AK364" s="316"/>
      <c r="AL364" s="316"/>
      <c r="AM364" s="317"/>
    </row>
    <row r="366" spans="1:42" ht="18.75" customHeight="1">
      <c r="A366" s="308" t="s">
        <v>337</v>
      </c>
    </row>
    <row r="368" spans="1:42" ht="18.75" customHeight="1">
      <c r="B368" s="310" t="s">
        <v>373</v>
      </c>
      <c r="C368" s="311"/>
      <c r="D368" s="311"/>
      <c r="E368" s="311"/>
      <c r="F368" s="311"/>
      <c r="G368" s="311"/>
      <c r="H368" s="311"/>
      <c r="I368" s="311"/>
      <c r="J368" s="311"/>
      <c r="K368" s="311"/>
      <c r="L368" s="311"/>
      <c r="M368" s="311"/>
      <c r="N368" s="311"/>
      <c r="O368" s="311"/>
      <c r="P368" s="311"/>
      <c r="Q368" s="311"/>
      <c r="R368" s="311"/>
      <c r="S368" s="311"/>
      <c r="T368" s="311"/>
      <c r="U368" s="311"/>
      <c r="V368" s="311"/>
      <c r="W368" s="311"/>
      <c r="X368" s="311"/>
      <c r="Y368" s="311"/>
      <c r="Z368" s="311"/>
      <c r="AA368" s="311"/>
      <c r="AB368" s="311"/>
      <c r="AC368" s="311"/>
      <c r="AD368" s="311"/>
      <c r="AE368" s="311"/>
      <c r="AF368" s="311"/>
      <c r="AG368" s="311"/>
      <c r="AH368" s="311"/>
      <c r="AI368" s="311"/>
      <c r="AJ368" s="311"/>
      <c r="AK368" s="311"/>
      <c r="AL368" s="311"/>
      <c r="AM368" s="312"/>
    </row>
    <row r="369" spans="2:39" ht="18.75" customHeight="1">
      <c r="B369" s="313"/>
      <c r="C369" s="309" t="s">
        <v>345</v>
      </c>
      <c r="D369" s="309"/>
      <c r="E369" s="309"/>
      <c r="F369" s="309"/>
      <c r="G369" s="309"/>
      <c r="H369" s="309"/>
      <c r="I369" s="309"/>
      <c r="J369" s="309"/>
      <c r="K369" s="309"/>
      <c r="L369" s="309"/>
      <c r="M369" s="309"/>
      <c r="N369" s="309"/>
      <c r="O369" s="309"/>
      <c r="P369" s="309"/>
      <c r="Q369" s="309"/>
      <c r="R369" s="309"/>
      <c r="S369" s="309"/>
      <c r="T369" s="309"/>
      <c r="U369" s="309"/>
      <c r="V369" s="309"/>
      <c r="W369" s="309"/>
      <c r="X369" s="309"/>
      <c r="Y369" s="309"/>
      <c r="Z369" s="309"/>
      <c r="AA369" s="309"/>
      <c r="AB369" s="309"/>
      <c r="AC369" s="309"/>
      <c r="AD369" s="309"/>
      <c r="AE369" s="309"/>
      <c r="AF369" s="309"/>
      <c r="AG369" s="309"/>
      <c r="AH369" s="309"/>
      <c r="AI369" s="309"/>
      <c r="AJ369" s="309"/>
      <c r="AK369" s="309"/>
      <c r="AL369" s="309"/>
      <c r="AM369" s="314"/>
    </row>
    <row r="370" spans="2:39" ht="18.75" customHeight="1">
      <c r="B370" s="313"/>
      <c r="C370" s="309"/>
      <c r="D370" s="309"/>
      <c r="E370" s="309"/>
      <c r="F370" s="309"/>
      <c r="G370" s="309"/>
      <c r="H370" s="309"/>
      <c r="I370" s="309"/>
      <c r="J370" s="309"/>
      <c r="K370" s="309"/>
      <c r="L370" s="309"/>
      <c r="M370" s="309"/>
      <c r="N370" s="309"/>
      <c r="O370" s="309"/>
      <c r="P370" s="309"/>
      <c r="Q370" s="309"/>
      <c r="R370" s="309"/>
      <c r="S370" s="309"/>
      <c r="T370" s="309"/>
      <c r="U370" s="309"/>
      <c r="V370" s="309"/>
      <c r="W370" s="309"/>
      <c r="X370" s="309"/>
      <c r="Y370" s="309"/>
      <c r="Z370" s="309"/>
      <c r="AA370" s="309"/>
      <c r="AB370" s="309"/>
      <c r="AC370" s="309"/>
      <c r="AD370" s="309"/>
      <c r="AE370" s="309"/>
      <c r="AF370" s="309"/>
      <c r="AG370" s="309"/>
      <c r="AH370" s="309"/>
      <c r="AI370" s="309"/>
      <c r="AJ370" s="309"/>
      <c r="AK370" s="309"/>
      <c r="AL370" s="309"/>
      <c r="AM370" s="314"/>
    </row>
    <row r="371" spans="2:39" ht="18.75" customHeight="1">
      <c r="B371" s="313"/>
      <c r="C371" s="309"/>
      <c r="D371" s="309" t="s">
        <v>344</v>
      </c>
      <c r="E371" s="309"/>
      <c r="F371" s="309"/>
      <c r="G371" s="309"/>
      <c r="H371" s="309"/>
      <c r="I371" s="309"/>
      <c r="J371" s="309"/>
      <c r="K371" s="309"/>
      <c r="L371" s="309"/>
      <c r="M371" s="309"/>
      <c r="N371" s="309"/>
      <c r="O371" s="309"/>
      <c r="P371" s="309"/>
      <c r="Q371" s="309"/>
      <c r="R371" s="309"/>
      <c r="S371" s="309"/>
      <c r="T371" s="309"/>
      <c r="U371" s="309"/>
      <c r="V371" s="309"/>
      <c r="W371" s="309"/>
      <c r="X371" s="309"/>
      <c r="Y371" s="309"/>
      <c r="Z371" s="309"/>
      <c r="AA371" s="309"/>
      <c r="AB371" s="309"/>
      <c r="AC371" s="309"/>
      <c r="AD371" s="309"/>
      <c r="AE371" s="309"/>
      <c r="AF371" s="309"/>
      <c r="AG371" s="309"/>
      <c r="AH371" s="309"/>
      <c r="AI371" s="309"/>
      <c r="AJ371" s="309"/>
      <c r="AK371" s="309"/>
      <c r="AL371" s="309"/>
      <c r="AM371" s="314"/>
    </row>
    <row r="372" spans="2:39" ht="18.75" customHeight="1">
      <c r="B372" s="313"/>
      <c r="C372" s="309"/>
      <c r="D372" s="309"/>
      <c r="E372" s="309"/>
      <c r="F372" s="309"/>
      <c r="G372" s="309"/>
      <c r="H372" s="309"/>
      <c r="I372" s="309"/>
      <c r="J372" s="309"/>
      <c r="K372" s="309"/>
      <c r="L372" s="309"/>
      <c r="M372" s="309"/>
      <c r="N372" s="309"/>
      <c r="O372" s="309"/>
      <c r="P372" s="309"/>
      <c r="Q372" s="309"/>
      <c r="R372" s="309"/>
      <c r="S372" s="309"/>
      <c r="T372" s="309"/>
      <c r="U372" s="309"/>
      <c r="V372" s="309"/>
      <c r="W372" s="309"/>
      <c r="X372" s="309"/>
      <c r="Y372" s="309"/>
      <c r="Z372" s="309"/>
      <c r="AA372" s="309"/>
      <c r="AB372" s="309"/>
      <c r="AC372" s="309"/>
      <c r="AD372" s="309"/>
      <c r="AE372" s="309"/>
      <c r="AF372" s="309"/>
      <c r="AG372" s="309"/>
      <c r="AH372" s="309"/>
      <c r="AI372" s="309"/>
      <c r="AJ372" s="309"/>
      <c r="AK372" s="309"/>
      <c r="AL372" s="309"/>
      <c r="AM372" s="314"/>
    </row>
    <row r="373" spans="2:39" ht="18.75" customHeight="1">
      <c r="B373" s="313" t="s">
        <v>374</v>
      </c>
      <c r="C373" s="309"/>
      <c r="D373" s="309"/>
      <c r="E373" s="309"/>
      <c r="F373" s="309"/>
      <c r="G373" s="309"/>
      <c r="H373" s="309"/>
      <c r="I373" s="309"/>
      <c r="J373" s="309"/>
      <c r="K373" s="309"/>
      <c r="L373" s="309"/>
      <c r="M373" s="309"/>
      <c r="N373" s="309"/>
      <c r="O373" s="309"/>
      <c r="P373" s="309"/>
      <c r="Q373" s="309"/>
      <c r="R373" s="309"/>
      <c r="S373" s="309"/>
      <c r="T373" s="309"/>
      <c r="U373" s="309"/>
      <c r="V373" s="309"/>
      <c r="W373" s="309"/>
      <c r="X373" s="309"/>
      <c r="Y373" s="309"/>
      <c r="Z373" s="309"/>
      <c r="AA373" s="309"/>
      <c r="AB373" s="309"/>
      <c r="AC373" s="309"/>
      <c r="AD373" s="309"/>
      <c r="AE373" s="309"/>
      <c r="AF373" s="309"/>
      <c r="AG373" s="309"/>
      <c r="AH373" s="309"/>
      <c r="AI373" s="309"/>
      <c r="AJ373" s="309"/>
      <c r="AK373" s="309"/>
      <c r="AL373" s="309"/>
      <c r="AM373" s="314"/>
    </row>
    <row r="374" spans="2:39" ht="18.75" customHeight="1">
      <c r="B374" s="313"/>
      <c r="C374" s="309" t="s">
        <v>569</v>
      </c>
      <c r="D374" s="309"/>
      <c r="E374" s="309"/>
      <c r="F374" s="309"/>
      <c r="G374" s="309"/>
      <c r="H374" s="309"/>
      <c r="I374" s="309"/>
      <c r="J374" s="309"/>
      <c r="K374" s="309"/>
      <c r="L374" s="309"/>
      <c r="M374" s="309"/>
      <c r="N374" s="309"/>
      <c r="O374" s="309"/>
      <c r="P374" s="309"/>
      <c r="Q374" s="309"/>
      <c r="R374" s="309"/>
      <c r="S374" s="309"/>
      <c r="T374" s="309"/>
      <c r="U374" s="309"/>
      <c r="V374" s="309"/>
      <c r="W374" s="309"/>
      <c r="X374" s="309"/>
      <c r="Y374" s="309"/>
      <c r="Z374" s="309"/>
      <c r="AA374" s="309"/>
      <c r="AB374" s="309"/>
      <c r="AC374" s="309"/>
      <c r="AD374" s="309"/>
      <c r="AE374" s="309"/>
      <c r="AF374" s="309"/>
      <c r="AG374" s="309"/>
      <c r="AH374" s="309"/>
      <c r="AI374" s="309"/>
      <c r="AJ374" s="309"/>
      <c r="AK374" s="309"/>
      <c r="AL374" s="309"/>
      <c r="AM374" s="314"/>
    </row>
    <row r="375" spans="2:39" ht="18.75" customHeight="1">
      <c r="B375" s="313"/>
      <c r="C375" s="309" t="s">
        <v>364</v>
      </c>
      <c r="D375" s="309"/>
      <c r="E375" s="309"/>
      <c r="F375" s="309"/>
      <c r="G375" s="309"/>
      <c r="H375" s="309"/>
      <c r="I375" s="309"/>
      <c r="J375" s="21"/>
      <c r="K375" s="348"/>
      <c r="L375" s="309"/>
      <c r="M375" s="309"/>
      <c r="N375" s="309"/>
      <c r="O375" s="309"/>
      <c r="P375" s="309"/>
      <c r="Q375" s="309"/>
      <c r="R375" s="309"/>
      <c r="S375" s="309"/>
      <c r="T375" s="309"/>
      <c r="U375" s="309"/>
      <c r="V375" s="309"/>
      <c r="W375" s="309"/>
      <c r="X375" s="309"/>
      <c r="Y375" s="309"/>
      <c r="Z375" s="309"/>
      <c r="AA375" s="309"/>
      <c r="AB375" s="309"/>
      <c r="AC375" s="309"/>
      <c r="AD375" s="309"/>
      <c r="AE375" s="309"/>
      <c r="AF375" s="309"/>
      <c r="AG375" s="309"/>
      <c r="AH375" s="309"/>
      <c r="AI375" s="309"/>
      <c r="AJ375" s="309"/>
      <c r="AK375" s="309"/>
      <c r="AL375" s="309"/>
      <c r="AM375" s="314"/>
    </row>
    <row r="376" spans="2:39" ht="18.75" customHeight="1">
      <c r="B376" s="313"/>
      <c r="C376" s="309"/>
      <c r="D376" s="309"/>
      <c r="E376" s="309"/>
      <c r="F376" s="309"/>
      <c r="G376" s="309"/>
      <c r="H376" s="309"/>
      <c r="I376" s="309"/>
      <c r="J376" s="21"/>
      <c r="K376" s="348"/>
      <c r="L376" s="309"/>
      <c r="M376" s="309"/>
      <c r="N376" s="309"/>
      <c r="O376" s="309"/>
      <c r="P376" s="309"/>
      <c r="Q376" s="309"/>
      <c r="R376" s="309"/>
      <c r="S376" s="309"/>
      <c r="T376" s="309"/>
      <c r="U376" s="309"/>
      <c r="V376" s="309"/>
      <c r="W376" s="309"/>
      <c r="X376" s="309"/>
      <c r="Y376" s="309"/>
      <c r="Z376" s="309"/>
      <c r="AA376" s="309"/>
      <c r="AB376" s="309"/>
      <c r="AC376" s="309"/>
      <c r="AD376" s="309"/>
      <c r="AE376" s="309"/>
      <c r="AF376" s="309"/>
      <c r="AG376" s="309"/>
      <c r="AH376" s="309"/>
      <c r="AI376" s="309"/>
      <c r="AJ376" s="309"/>
      <c r="AK376" s="309"/>
      <c r="AL376" s="309"/>
      <c r="AM376" s="314"/>
    </row>
    <row r="377" spans="2:39" ht="18.75" customHeight="1">
      <c r="B377" s="313"/>
      <c r="C377" s="309" t="s">
        <v>346</v>
      </c>
      <c r="D377" s="309"/>
      <c r="E377" s="309"/>
      <c r="F377" s="309"/>
      <c r="G377" s="309"/>
      <c r="H377" s="309"/>
      <c r="I377" s="309"/>
      <c r="J377" s="309"/>
      <c r="K377" s="309"/>
      <c r="L377" s="309"/>
      <c r="M377" s="309"/>
      <c r="N377" s="309"/>
      <c r="O377" s="309"/>
      <c r="P377" s="309"/>
      <c r="Q377" s="309"/>
      <c r="R377" s="309"/>
      <c r="S377" s="309"/>
      <c r="T377" s="309"/>
      <c r="U377" s="309"/>
      <c r="V377" s="309"/>
      <c r="W377" s="309"/>
      <c r="X377" s="309"/>
      <c r="Y377" s="309"/>
      <c r="Z377" s="309"/>
      <c r="AA377" s="309"/>
      <c r="AB377" s="309"/>
      <c r="AC377" s="309"/>
      <c r="AD377" s="309"/>
      <c r="AE377" s="309"/>
      <c r="AF377" s="309"/>
      <c r="AG377" s="309"/>
      <c r="AH377" s="309"/>
      <c r="AI377" s="309"/>
      <c r="AJ377" s="309"/>
      <c r="AK377" s="309"/>
      <c r="AL377" s="309"/>
      <c r="AM377" s="314"/>
    </row>
    <row r="378" spans="2:39" ht="18.75" customHeight="1">
      <c r="B378" s="313"/>
      <c r="C378" s="309"/>
      <c r="D378" s="309"/>
      <c r="E378" s="309"/>
      <c r="F378" s="309"/>
      <c r="G378" s="309"/>
      <c r="H378" s="309"/>
      <c r="I378" s="309"/>
      <c r="J378" s="309"/>
      <c r="K378" s="309"/>
      <c r="L378" s="309"/>
      <c r="M378" s="309"/>
      <c r="N378" s="309"/>
      <c r="O378" s="309"/>
      <c r="P378" s="309"/>
      <c r="Q378" s="309"/>
      <c r="R378" s="309"/>
      <c r="S378" s="309"/>
      <c r="T378" s="309"/>
      <c r="U378" s="309"/>
      <c r="V378" s="309"/>
      <c r="W378" s="309"/>
      <c r="X378" s="309"/>
      <c r="Y378" s="309"/>
      <c r="Z378" s="309"/>
      <c r="AA378" s="309"/>
      <c r="AB378" s="309"/>
      <c r="AC378" s="309"/>
      <c r="AD378" s="309"/>
      <c r="AE378" s="309"/>
      <c r="AF378" s="309"/>
      <c r="AG378" s="309"/>
      <c r="AH378" s="309"/>
      <c r="AI378" s="309"/>
      <c r="AJ378" s="309"/>
      <c r="AK378" s="309"/>
      <c r="AL378" s="309"/>
      <c r="AM378" s="314"/>
    </row>
    <row r="379" spans="2:39" ht="18.75" customHeight="1">
      <c r="B379" s="313" t="s">
        <v>375</v>
      </c>
      <c r="C379" s="309"/>
      <c r="D379" s="309"/>
      <c r="E379" s="309"/>
      <c r="F379" s="309"/>
      <c r="G379" s="309"/>
      <c r="H379" s="309"/>
      <c r="I379" s="309"/>
      <c r="J379" s="309"/>
      <c r="K379" s="309"/>
      <c r="L379" s="309"/>
      <c r="M379" s="309"/>
      <c r="N379" s="309"/>
      <c r="O379" s="309"/>
      <c r="P379" s="309"/>
      <c r="Q379" s="309"/>
      <c r="R379" s="309"/>
      <c r="S379" s="309"/>
      <c r="T379" s="309"/>
      <c r="U379" s="309"/>
      <c r="V379" s="309"/>
      <c r="W379" s="309"/>
      <c r="X379" s="309"/>
      <c r="Y379" s="309"/>
      <c r="Z379" s="309"/>
      <c r="AA379" s="309"/>
      <c r="AB379" s="309"/>
      <c r="AC379" s="309"/>
      <c r="AD379" s="309"/>
      <c r="AE379" s="309"/>
      <c r="AF379" s="309"/>
      <c r="AG379" s="309"/>
      <c r="AH379" s="309"/>
      <c r="AI379" s="309"/>
      <c r="AJ379" s="309"/>
      <c r="AK379" s="309"/>
      <c r="AL379" s="309"/>
      <c r="AM379" s="314"/>
    </row>
    <row r="380" spans="2:39" ht="18.75" customHeight="1">
      <c r="B380" s="313"/>
      <c r="C380" s="309" t="s">
        <v>570</v>
      </c>
      <c r="D380" s="309"/>
      <c r="E380" s="309"/>
      <c r="F380" s="309"/>
      <c r="G380" s="309"/>
      <c r="H380" s="309"/>
      <c r="I380" s="309"/>
      <c r="J380" s="309"/>
      <c r="K380" s="309"/>
      <c r="L380" s="309"/>
      <c r="M380" s="309"/>
      <c r="N380" s="309"/>
      <c r="O380" s="309"/>
      <c r="P380" s="309"/>
      <c r="Q380" s="309"/>
      <c r="R380" s="309"/>
      <c r="S380" s="309"/>
      <c r="T380" s="309"/>
      <c r="U380" s="309"/>
      <c r="V380" s="309"/>
      <c r="W380" s="309"/>
      <c r="X380" s="309"/>
      <c r="Y380" s="309"/>
      <c r="Z380" s="309"/>
      <c r="AA380" s="309"/>
      <c r="AB380" s="309"/>
      <c r="AC380" s="309"/>
      <c r="AD380" s="309"/>
      <c r="AE380" s="309"/>
      <c r="AF380" s="309"/>
      <c r="AG380" s="309"/>
      <c r="AH380" s="309"/>
      <c r="AI380" s="309"/>
      <c r="AJ380" s="309"/>
      <c r="AK380" s="309"/>
      <c r="AL380" s="309"/>
      <c r="AM380" s="314"/>
    </row>
    <row r="381" spans="2:39" ht="18.75" customHeight="1">
      <c r="B381" s="313"/>
      <c r="C381" s="309" t="s">
        <v>578</v>
      </c>
      <c r="D381" s="309"/>
      <c r="E381" s="309"/>
      <c r="F381" s="309"/>
      <c r="G381" s="309"/>
      <c r="H381" s="309"/>
      <c r="I381" s="309"/>
      <c r="J381" s="21"/>
      <c r="K381" s="348"/>
      <c r="L381" s="309"/>
      <c r="M381" s="309"/>
      <c r="N381" s="309"/>
      <c r="O381" s="309"/>
      <c r="P381" s="309"/>
      <c r="Q381" s="309"/>
      <c r="R381" s="309"/>
      <c r="S381" s="309"/>
      <c r="T381" s="309"/>
      <c r="U381" s="309"/>
      <c r="V381" s="309"/>
      <c r="W381" s="309"/>
      <c r="X381" s="309"/>
      <c r="Y381" s="309"/>
      <c r="Z381" s="309"/>
      <c r="AA381" s="309"/>
      <c r="AB381" s="309"/>
      <c r="AC381" s="309"/>
      <c r="AD381" s="309"/>
      <c r="AE381" s="309"/>
      <c r="AF381" s="309"/>
      <c r="AG381" s="309"/>
      <c r="AH381" s="309"/>
      <c r="AI381" s="309"/>
      <c r="AJ381" s="309"/>
      <c r="AK381" s="309"/>
      <c r="AL381" s="309"/>
      <c r="AM381" s="314"/>
    </row>
    <row r="382" spans="2:39" ht="18.75" customHeight="1">
      <c r="B382" s="313"/>
      <c r="C382" s="309" t="s">
        <v>808</v>
      </c>
      <c r="D382" s="309"/>
      <c r="E382" s="309"/>
      <c r="F382" s="309"/>
      <c r="G382" s="309"/>
      <c r="H382" s="309"/>
      <c r="I382" s="309"/>
      <c r="J382" s="309"/>
      <c r="K382" s="309"/>
      <c r="L382" s="309"/>
      <c r="M382" s="309"/>
      <c r="N382" s="309"/>
      <c r="O382" s="309"/>
      <c r="P382" s="309"/>
      <c r="Q382" s="309"/>
      <c r="R382" s="309"/>
      <c r="S382" s="309"/>
      <c r="T382" s="309"/>
      <c r="U382" s="309"/>
      <c r="V382" s="309"/>
      <c r="W382" s="309"/>
      <c r="X382" s="309"/>
      <c r="Y382" s="309"/>
      <c r="Z382" s="309"/>
      <c r="AA382" s="309"/>
      <c r="AB382" s="309"/>
      <c r="AC382" s="309"/>
      <c r="AD382" s="309"/>
      <c r="AE382" s="309"/>
      <c r="AF382" s="309"/>
      <c r="AG382" s="309"/>
      <c r="AH382" s="309"/>
      <c r="AI382" s="309"/>
      <c r="AJ382" s="309"/>
      <c r="AK382" s="309"/>
      <c r="AL382" s="309"/>
      <c r="AM382" s="314"/>
    </row>
    <row r="383" spans="2:39" ht="18.75" customHeight="1">
      <c r="B383" s="313"/>
      <c r="C383" s="309"/>
      <c r="D383" s="309"/>
      <c r="E383" s="309"/>
      <c r="F383" s="309"/>
      <c r="G383" s="309"/>
      <c r="H383" s="309"/>
      <c r="I383" s="309"/>
      <c r="J383" s="309"/>
      <c r="K383" s="309"/>
      <c r="L383" s="309"/>
      <c r="M383" s="309"/>
      <c r="N383" s="309"/>
      <c r="O383" s="309"/>
      <c r="P383" s="309"/>
      <c r="Q383" s="309"/>
      <c r="R383" s="309"/>
      <c r="S383" s="309"/>
      <c r="T383" s="309"/>
      <c r="U383" s="309"/>
      <c r="V383" s="309"/>
      <c r="W383" s="309"/>
      <c r="X383" s="309"/>
      <c r="Y383" s="309"/>
      <c r="Z383" s="309"/>
      <c r="AA383" s="309"/>
      <c r="AB383" s="309"/>
      <c r="AC383" s="309"/>
      <c r="AD383" s="309"/>
      <c r="AE383" s="309"/>
      <c r="AF383" s="309"/>
      <c r="AG383" s="309"/>
      <c r="AH383" s="309"/>
      <c r="AI383" s="309"/>
      <c r="AJ383" s="309"/>
      <c r="AK383" s="309"/>
      <c r="AL383" s="309"/>
      <c r="AM383" s="314"/>
    </row>
    <row r="384" spans="2:39" ht="18.75" customHeight="1">
      <c r="B384" s="350" t="s">
        <v>376</v>
      </c>
      <c r="C384" s="309"/>
      <c r="D384" s="309"/>
      <c r="E384" s="309"/>
      <c r="F384" s="309"/>
      <c r="G384" s="309"/>
      <c r="H384" s="309"/>
      <c r="I384" s="309"/>
      <c r="J384" s="309"/>
      <c r="K384" s="309"/>
      <c r="L384" s="309"/>
      <c r="M384" s="309"/>
      <c r="N384" s="309"/>
      <c r="O384" s="309"/>
      <c r="P384" s="309"/>
      <c r="Q384" s="309"/>
      <c r="R384" s="309"/>
      <c r="S384" s="309"/>
      <c r="T384" s="309"/>
      <c r="U384" s="309"/>
      <c r="V384" s="309"/>
      <c r="W384" s="309"/>
      <c r="X384" s="309"/>
      <c r="Y384" s="309"/>
      <c r="Z384" s="309"/>
      <c r="AA384" s="309"/>
      <c r="AB384" s="309"/>
      <c r="AC384" s="309"/>
      <c r="AD384" s="309"/>
      <c r="AE384" s="309"/>
      <c r="AF384" s="309"/>
      <c r="AG384" s="309"/>
      <c r="AH384" s="309"/>
      <c r="AI384" s="309"/>
      <c r="AJ384" s="309"/>
      <c r="AK384" s="309"/>
      <c r="AL384" s="309"/>
      <c r="AM384" s="314"/>
    </row>
    <row r="385" spans="2:41" ht="18.75" customHeight="1">
      <c r="B385" s="313"/>
      <c r="C385" s="309" t="s">
        <v>347</v>
      </c>
      <c r="D385" s="309"/>
      <c r="E385" s="309"/>
      <c r="F385" s="309"/>
      <c r="G385" s="309"/>
      <c r="H385" s="309"/>
      <c r="I385" s="309"/>
      <c r="J385" s="309"/>
      <c r="K385" s="309"/>
      <c r="L385" s="309"/>
      <c r="M385" s="309"/>
      <c r="N385" s="309"/>
      <c r="O385" s="309"/>
      <c r="P385" s="309"/>
      <c r="Q385" s="309"/>
      <c r="R385" s="309"/>
      <c r="S385" s="309"/>
      <c r="T385" s="309"/>
      <c r="U385" s="309"/>
      <c r="V385" s="309"/>
      <c r="W385" s="309"/>
      <c r="X385" s="309"/>
      <c r="Y385" s="309"/>
      <c r="Z385" s="309"/>
      <c r="AA385" s="309"/>
      <c r="AB385" s="309"/>
      <c r="AC385" s="309"/>
      <c r="AD385" s="309"/>
      <c r="AE385" s="309"/>
      <c r="AF385" s="309"/>
      <c r="AG385" s="309"/>
      <c r="AH385" s="309"/>
      <c r="AI385" s="309"/>
      <c r="AJ385" s="309"/>
      <c r="AK385" s="309"/>
      <c r="AL385" s="309"/>
      <c r="AM385" s="314"/>
    </row>
    <row r="386" spans="2:41" ht="18.75" customHeight="1">
      <c r="B386" s="313"/>
      <c r="C386" s="309" t="s">
        <v>571</v>
      </c>
      <c r="D386" s="309"/>
      <c r="E386" s="309"/>
      <c r="F386" s="309"/>
      <c r="G386" s="309"/>
      <c r="H386" s="309"/>
      <c r="I386" s="309"/>
      <c r="J386" s="309"/>
      <c r="K386" s="309"/>
      <c r="L386" s="309"/>
      <c r="M386" s="309"/>
      <c r="N386" s="309"/>
      <c r="O386" s="309"/>
      <c r="P386" s="309"/>
      <c r="Q386" s="309"/>
      <c r="R386" s="309"/>
      <c r="S386" s="309"/>
      <c r="T386" s="309"/>
      <c r="U386" s="309"/>
      <c r="V386" s="309"/>
      <c r="W386" s="309"/>
      <c r="X386" s="309"/>
      <c r="Y386" s="309"/>
      <c r="Z386" s="309"/>
      <c r="AA386" s="309"/>
      <c r="AB386" s="309"/>
      <c r="AC386" s="309"/>
      <c r="AD386" s="309"/>
      <c r="AE386" s="309"/>
      <c r="AF386" s="309"/>
      <c r="AG386" s="309"/>
      <c r="AH386" s="309"/>
      <c r="AI386" s="309"/>
      <c r="AJ386" s="309"/>
      <c r="AK386" s="309"/>
      <c r="AL386" s="309"/>
      <c r="AM386" s="314"/>
    </row>
    <row r="387" spans="2:41" ht="18.75" customHeight="1">
      <c r="B387" s="313"/>
      <c r="C387" s="309"/>
      <c r="D387" s="309"/>
      <c r="E387" s="309"/>
      <c r="F387" s="309"/>
      <c r="G387" s="309"/>
      <c r="H387" s="309"/>
      <c r="I387" s="309"/>
      <c r="J387" s="309"/>
      <c r="K387" s="309"/>
      <c r="L387" s="309"/>
      <c r="M387" s="309"/>
      <c r="N387" s="309"/>
      <c r="O387" s="309"/>
      <c r="P387" s="309"/>
      <c r="Q387" s="309"/>
      <c r="R387" s="309"/>
      <c r="S387" s="309"/>
      <c r="T387" s="309"/>
      <c r="U387" s="309"/>
      <c r="V387" s="309"/>
      <c r="W387" s="309"/>
      <c r="X387" s="309"/>
      <c r="Y387" s="309"/>
      <c r="Z387" s="309"/>
      <c r="AA387" s="309"/>
      <c r="AB387" s="309"/>
      <c r="AC387" s="309"/>
      <c r="AD387" s="309"/>
      <c r="AE387" s="309"/>
      <c r="AF387" s="309"/>
      <c r="AG387" s="309"/>
      <c r="AH387" s="309"/>
      <c r="AI387" s="309"/>
      <c r="AJ387" s="309"/>
      <c r="AK387" s="309"/>
      <c r="AL387" s="309"/>
      <c r="AM387" s="314"/>
    </row>
    <row r="388" spans="2:41" ht="18.75" customHeight="1">
      <c r="B388" s="313"/>
      <c r="C388" s="309"/>
      <c r="D388" s="309"/>
      <c r="E388" s="309"/>
      <c r="F388" s="327" t="s">
        <v>349</v>
      </c>
      <c r="G388" s="320"/>
      <c r="H388" s="320"/>
      <c r="I388" s="320"/>
      <c r="J388" s="320"/>
      <c r="K388" s="321"/>
      <c r="L388" s="327" t="s">
        <v>348</v>
      </c>
      <c r="M388" s="320"/>
      <c r="N388" s="320"/>
      <c r="O388" s="320"/>
      <c r="P388" s="321"/>
      <c r="Q388" s="327" t="s">
        <v>350</v>
      </c>
      <c r="R388" s="320"/>
      <c r="S388" s="320"/>
      <c r="T388" s="320"/>
      <c r="U388" s="320"/>
      <c r="V388" s="320"/>
      <c r="W388" s="320"/>
      <c r="X388" s="321"/>
      <c r="Y388" s="309"/>
      <c r="Z388" s="309"/>
      <c r="AA388" s="309"/>
      <c r="AB388" s="309"/>
      <c r="AC388" s="309"/>
      <c r="AD388" s="309"/>
      <c r="AE388" s="309"/>
      <c r="AF388" s="309"/>
      <c r="AG388" s="309"/>
      <c r="AH388" s="309"/>
      <c r="AI388" s="309"/>
      <c r="AJ388" s="309"/>
      <c r="AK388" s="309"/>
      <c r="AL388" s="309"/>
      <c r="AM388" s="314"/>
    </row>
    <row r="389" spans="2:41" ht="18.75" customHeight="1">
      <c r="B389" s="313"/>
      <c r="C389" s="309"/>
      <c r="D389" s="309"/>
      <c r="E389" s="309"/>
      <c r="F389" s="879">
        <v>0.35416666666666669</v>
      </c>
      <c r="G389" s="877"/>
      <c r="H389" s="279" t="s">
        <v>321</v>
      </c>
      <c r="I389" s="877">
        <v>0.375</v>
      </c>
      <c r="J389" s="877"/>
      <c r="K389" s="320"/>
      <c r="L389" s="324" t="s">
        <v>322</v>
      </c>
      <c r="M389" s="324"/>
      <c r="N389" s="336"/>
      <c r="O389" s="337"/>
      <c r="P389" s="321"/>
      <c r="Q389" s="320" t="s">
        <v>323</v>
      </c>
      <c r="R389" s="320"/>
      <c r="S389" s="320"/>
      <c r="T389" s="320"/>
      <c r="U389" s="320"/>
      <c r="V389" s="320"/>
      <c r="W389" s="320"/>
      <c r="X389" s="321"/>
      <c r="Y389" s="309"/>
      <c r="Z389" s="309"/>
      <c r="AA389" s="309"/>
      <c r="AB389" s="309"/>
      <c r="AC389" s="309"/>
      <c r="AD389" s="309"/>
      <c r="AE389" s="309"/>
      <c r="AF389" s="309"/>
      <c r="AG389" s="309"/>
      <c r="AH389" s="309"/>
      <c r="AI389" s="309"/>
      <c r="AJ389" s="309"/>
      <c r="AK389" s="309"/>
      <c r="AL389" s="309"/>
      <c r="AM389" s="314"/>
    </row>
    <row r="390" spans="2:41" ht="18.75" customHeight="1">
      <c r="B390" s="313"/>
      <c r="C390" s="309"/>
      <c r="D390" s="309"/>
      <c r="E390" s="309"/>
      <c r="F390" s="879">
        <v>0.375</v>
      </c>
      <c r="G390" s="877"/>
      <c r="H390" s="279" t="s">
        <v>321</v>
      </c>
      <c r="I390" s="877">
        <v>0.47916666666666669</v>
      </c>
      <c r="J390" s="877"/>
      <c r="K390" s="320"/>
      <c r="L390" s="324" t="s">
        <v>801</v>
      </c>
      <c r="M390" s="324"/>
      <c r="N390" s="327"/>
      <c r="O390" s="320"/>
      <c r="P390" s="321"/>
      <c r="Q390" s="320" t="s">
        <v>324</v>
      </c>
      <c r="R390" s="320"/>
      <c r="S390" s="320"/>
      <c r="T390" s="320"/>
      <c r="U390" s="320"/>
      <c r="V390" s="320"/>
      <c r="W390" s="320"/>
      <c r="X390" s="321"/>
      <c r="Y390" s="309"/>
      <c r="Z390" s="309"/>
      <c r="AA390" s="309"/>
      <c r="AB390" s="309"/>
      <c r="AC390" s="309"/>
      <c r="AD390" s="309"/>
      <c r="AE390" s="309"/>
      <c r="AF390" s="309"/>
      <c r="AG390" s="309"/>
      <c r="AH390" s="309"/>
      <c r="AI390" s="309"/>
      <c r="AJ390" s="309"/>
      <c r="AK390" s="309"/>
      <c r="AL390" s="309"/>
      <c r="AM390" s="314"/>
    </row>
    <row r="391" spans="2:41" ht="18.75" customHeight="1">
      <c r="B391" s="313"/>
      <c r="C391" s="309"/>
      <c r="D391" s="309"/>
      <c r="E391" s="309"/>
      <c r="F391" s="879">
        <v>0.47916666666666669</v>
      </c>
      <c r="G391" s="877"/>
      <c r="H391" s="279" t="s">
        <v>800</v>
      </c>
      <c r="I391" s="877">
        <v>0.5</v>
      </c>
      <c r="J391" s="877"/>
      <c r="K391" s="320"/>
      <c r="L391" s="324" t="s">
        <v>802</v>
      </c>
      <c r="M391" s="324"/>
      <c r="N391" s="327"/>
      <c r="O391" s="320"/>
      <c r="P391" s="321"/>
      <c r="Q391" s="320" t="s">
        <v>804</v>
      </c>
      <c r="R391" s="320"/>
      <c r="S391" s="320"/>
      <c r="T391" s="320"/>
      <c r="U391" s="320"/>
      <c r="V391" s="320"/>
      <c r="W391" s="320"/>
      <c r="X391" s="321"/>
      <c r="Y391" s="309"/>
      <c r="Z391" s="309"/>
      <c r="AA391" s="309"/>
      <c r="AB391" s="309"/>
      <c r="AC391" s="309"/>
      <c r="AD391" s="309"/>
      <c r="AE391" s="309"/>
      <c r="AF391" s="309"/>
      <c r="AG391" s="309"/>
      <c r="AH391" s="309"/>
      <c r="AI391" s="309"/>
      <c r="AJ391" s="309"/>
      <c r="AK391" s="309"/>
      <c r="AL391" s="309"/>
      <c r="AM391" s="314"/>
    </row>
    <row r="392" spans="2:41" ht="18.75" customHeight="1">
      <c r="B392" s="313"/>
      <c r="C392" s="309"/>
      <c r="D392" s="309"/>
      <c r="E392" s="309"/>
      <c r="F392" s="879">
        <v>0.5</v>
      </c>
      <c r="G392" s="877"/>
      <c r="H392" s="279" t="s">
        <v>321</v>
      </c>
      <c r="I392" s="877">
        <v>0.54166666666666663</v>
      </c>
      <c r="J392" s="877"/>
      <c r="K392" s="320"/>
      <c r="L392" s="324" t="s">
        <v>325</v>
      </c>
      <c r="M392" s="324"/>
      <c r="N392" s="327"/>
      <c r="O392" s="320"/>
      <c r="P392" s="321"/>
      <c r="Q392" s="320" t="s">
        <v>326</v>
      </c>
      <c r="R392" s="320"/>
      <c r="S392" s="320"/>
      <c r="T392" s="320"/>
      <c r="U392" s="320"/>
      <c r="V392" s="320"/>
      <c r="W392" s="320"/>
      <c r="X392" s="321"/>
      <c r="Y392" s="309"/>
      <c r="Z392" s="309"/>
      <c r="AA392" s="309"/>
      <c r="AB392" s="309"/>
      <c r="AC392" s="309"/>
      <c r="AD392" s="309"/>
      <c r="AE392" s="309"/>
      <c r="AF392" s="309"/>
      <c r="AG392" s="309"/>
      <c r="AH392" s="309"/>
      <c r="AI392" s="309"/>
      <c r="AJ392" s="309"/>
      <c r="AK392" s="309"/>
      <c r="AL392" s="309"/>
      <c r="AM392" s="314"/>
    </row>
    <row r="393" spans="2:41" ht="18.75" customHeight="1">
      <c r="B393" s="313"/>
      <c r="C393" s="309"/>
      <c r="D393" s="309"/>
      <c r="E393" s="309"/>
      <c r="F393" s="879">
        <v>0.54166666666666663</v>
      </c>
      <c r="G393" s="877"/>
      <c r="H393" s="279" t="s">
        <v>321</v>
      </c>
      <c r="I393" s="877">
        <v>0.67708333333333337</v>
      </c>
      <c r="J393" s="877"/>
      <c r="K393" s="320"/>
      <c r="L393" s="324" t="s">
        <v>327</v>
      </c>
      <c r="M393" s="324"/>
      <c r="N393" s="327"/>
      <c r="O393" s="320"/>
      <c r="P393" s="321"/>
      <c r="Q393" s="320" t="s">
        <v>324</v>
      </c>
      <c r="R393" s="320"/>
      <c r="S393" s="320"/>
      <c r="T393" s="320"/>
      <c r="U393" s="320"/>
      <c r="V393" s="320"/>
      <c r="W393" s="320"/>
      <c r="X393" s="321"/>
      <c r="Y393" s="309"/>
      <c r="Z393" s="309"/>
      <c r="AA393" s="309"/>
      <c r="AB393" s="309"/>
      <c r="AC393" s="309"/>
      <c r="AD393" s="309"/>
      <c r="AE393" s="309"/>
      <c r="AF393" s="309"/>
      <c r="AG393" s="309"/>
      <c r="AH393" s="309"/>
      <c r="AI393" s="309"/>
      <c r="AJ393" s="309"/>
      <c r="AK393" s="309"/>
      <c r="AL393" s="309"/>
      <c r="AM393" s="314"/>
    </row>
    <row r="394" spans="2:41" ht="18.75" customHeight="1">
      <c r="B394" s="313"/>
      <c r="C394" s="309"/>
      <c r="D394" s="309"/>
      <c r="E394" s="309"/>
      <c r="F394" s="879">
        <v>0.67708333333333337</v>
      </c>
      <c r="G394" s="877"/>
      <c r="H394" s="279" t="s">
        <v>321</v>
      </c>
      <c r="I394" s="877">
        <v>0.69791666666666663</v>
      </c>
      <c r="J394" s="877"/>
      <c r="K394" s="320"/>
      <c r="L394" s="324" t="s">
        <v>322</v>
      </c>
      <c r="M394" s="324"/>
      <c r="N394" s="327"/>
      <c r="O394" s="320"/>
      <c r="P394" s="321"/>
      <c r="Q394" s="320" t="s">
        <v>803</v>
      </c>
      <c r="R394" s="320"/>
      <c r="S394" s="320"/>
      <c r="T394" s="320"/>
      <c r="U394" s="320"/>
      <c r="V394" s="320"/>
      <c r="W394" s="320"/>
      <c r="X394" s="321"/>
      <c r="Y394" s="309"/>
      <c r="Z394" s="309"/>
      <c r="AA394" s="309"/>
      <c r="AB394" s="309"/>
      <c r="AC394" s="309"/>
      <c r="AD394" s="309"/>
      <c r="AE394" s="309"/>
      <c r="AF394" s="309"/>
      <c r="AG394" s="309"/>
      <c r="AH394" s="309"/>
      <c r="AI394" s="309"/>
      <c r="AJ394" s="309"/>
      <c r="AK394" s="309"/>
      <c r="AL394" s="309"/>
      <c r="AM394" s="314"/>
    </row>
    <row r="395" spans="2:41" ht="18.75" customHeight="1">
      <c r="B395" s="313"/>
      <c r="C395" s="309"/>
      <c r="D395" s="309"/>
      <c r="E395" s="309"/>
      <c r="F395" s="879">
        <v>0.69791666666666663</v>
      </c>
      <c r="G395" s="877"/>
      <c r="H395" s="279" t="s">
        <v>321</v>
      </c>
      <c r="I395" s="877">
        <v>0.71875</v>
      </c>
      <c r="J395" s="877"/>
      <c r="K395" s="320"/>
      <c r="L395" s="324" t="s">
        <v>322</v>
      </c>
      <c r="M395" s="324"/>
      <c r="N395" s="327"/>
      <c r="O395" s="320"/>
      <c r="P395" s="321"/>
      <c r="Q395" s="320" t="s">
        <v>328</v>
      </c>
      <c r="R395" s="320"/>
      <c r="S395" s="320"/>
      <c r="T395" s="320"/>
      <c r="U395" s="320"/>
      <c r="V395" s="320"/>
      <c r="W395" s="320"/>
      <c r="X395" s="321"/>
      <c r="Y395" s="309"/>
      <c r="Z395" s="309"/>
      <c r="AA395" s="309"/>
      <c r="AB395" s="309"/>
      <c r="AC395" s="309"/>
      <c r="AD395" s="309"/>
      <c r="AE395" s="309"/>
      <c r="AF395" s="309"/>
      <c r="AG395" s="309"/>
      <c r="AH395" s="309"/>
      <c r="AI395" s="309"/>
      <c r="AJ395" s="309"/>
      <c r="AK395" s="309"/>
      <c r="AL395" s="309"/>
      <c r="AM395" s="314"/>
    </row>
    <row r="396" spans="2:41" ht="18.75" customHeight="1">
      <c r="B396" s="313"/>
      <c r="C396" s="309"/>
      <c r="D396" s="309"/>
      <c r="E396" s="309"/>
      <c r="F396" s="309"/>
      <c r="G396" s="309"/>
      <c r="H396" s="309"/>
      <c r="I396" s="309"/>
      <c r="J396" s="309"/>
      <c r="K396" s="309"/>
      <c r="L396" s="309"/>
      <c r="M396" s="309"/>
      <c r="N396" s="309"/>
      <c r="O396" s="309"/>
      <c r="P396" s="309"/>
      <c r="Q396" s="309"/>
      <c r="R396" s="309"/>
      <c r="S396" s="309"/>
      <c r="T396" s="309"/>
      <c r="U396" s="309"/>
      <c r="V396" s="309"/>
      <c r="W396" s="309"/>
      <c r="X396" s="309"/>
      <c r="Y396" s="309"/>
      <c r="Z396" s="309"/>
      <c r="AA396" s="309"/>
      <c r="AB396" s="309"/>
      <c r="AC396" s="309"/>
      <c r="AD396" s="309"/>
      <c r="AE396" s="309"/>
      <c r="AF396" s="309"/>
      <c r="AG396" s="309"/>
      <c r="AH396" s="309"/>
      <c r="AI396" s="309"/>
      <c r="AJ396" s="309"/>
      <c r="AK396" s="309"/>
      <c r="AL396" s="309"/>
      <c r="AM396" s="314"/>
    </row>
    <row r="397" spans="2:41" ht="18.75" customHeight="1">
      <c r="B397" s="313"/>
      <c r="C397" s="309"/>
      <c r="D397" s="309" t="s">
        <v>351</v>
      </c>
      <c r="E397" s="309"/>
      <c r="F397" s="309"/>
      <c r="G397" s="309"/>
      <c r="H397" s="309"/>
      <c r="I397" s="309"/>
      <c r="J397" s="309"/>
      <c r="K397" s="309"/>
      <c r="L397" s="309"/>
      <c r="M397" s="309"/>
      <c r="N397" s="878">
        <v>0.23958333333333334</v>
      </c>
      <c r="O397" s="852"/>
      <c r="P397" s="309"/>
      <c r="Q397" s="309" t="s">
        <v>352</v>
      </c>
      <c r="R397" s="309"/>
      <c r="S397" s="309"/>
      <c r="T397" s="309"/>
      <c r="U397" s="309"/>
      <c r="V397" s="309"/>
      <c r="W397" s="309"/>
      <c r="X397" s="309"/>
      <c r="Y397" s="309"/>
      <c r="Z397" s="309"/>
      <c r="AA397" s="309"/>
      <c r="AB397" s="309"/>
      <c r="AC397" s="309"/>
      <c r="AD397" s="309"/>
      <c r="AE397" s="309"/>
      <c r="AF397" s="309"/>
      <c r="AG397" s="309"/>
      <c r="AH397" s="309"/>
      <c r="AI397" s="309"/>
      <c r="AJ397" s="309"/>
      <c r="AK397" s="309"/>
      <c r="AL397" s="309"/>
      <c r="AM397" s="314"/>
    </row>
    <row r="398" spans="2:41" ht="12" customHeight="1">
      <c r="B398" s="313"/>
      <c r="C398" s="309"/>
      <c r="D398" s="309"/>
      <c r="E398" s="309"/>
      <c r="F398" s="309"/>
      <c r="G398" s="309"/>
      <c r="H398" s="309"/>
      <c r="I398" s="309"/>
      <c r="J398" s="309"/>
      <c r="K398" s="309"/>
      <c r="L398" s="309"/>
      <c r="M398" s="309"/>
      <c r="N398" s="309"/>
      <c r="O398" s="309"/>
      <c r="P398" s="309"/>
      <c r="Q398" s="309"/>
      <c r="R398" s="309"/>
      <c r="S398" s="309"/>
      <c r="T398" s="309"/>
      <c r="U398" s="309"/>
      <c r="V398" s="309"/>
      <c r="W398" s="309"/>
      <c r="X398" s="309"/>
      <c r="Y398" s="309"/>
      <c r="Z398" s="309"/>
      <c r="AA398" s="309"/>
      <c r="AB398" s="309"/>
      <c r="AC398" s="309"/>
      <c r="AD398" s="309"/>
      <c r="AE398" s="309"/>
      <c r="AF398" s="309"/>
      <c r="AG398" s="309"/>
      <c r="AH398" s="309"/>
      <c r="AI398" s="309"/>
      <c r="AJ398" s="309"/>
      <c r="AK398" s="309"/>
      <c r="AL398" s="309"/>
      <c r="AM398" s="314"/>
    </row>
    <row r="399" spans="2:41" ht="18.75" customHeight="1">
      <c r="B399" s="313"/>
      <c r="C399" s="309"/>
      <c r="D399" s="327"/>
      <c r="E399" s="320"/>
      <c r="F399" s="320"/>
      <c r="G399" s="320"/>
      <c r="H399" s="320"/>
      <c r="I399" s="320"/>
      <c r="J399" s="320"/>
      <c r="K399" s="320"/>
      <c r="L399" s="320"/>
      <c r="M399" s="327" t="s">
        <v>342</v>
      </c>
      <c r="N399" s="320"/>
      <c r="O399" s="320"/>
      <c r="P399" s="320"/>
      <c r="Q399" s="320"/>
      <c r="R399" s="320"/>
      <c r="S399" s="320"/>
      <c r="T399" s="320" t="s">
        <v>366</v>
      </c>
      <c r="U399" s="320"/>
      <c r="V399" s="320"/>
      <c r="W399" s="320"/>
      <c r="X399" s="320"/>
      <c r="Y399" s="320"/>
      <c r="Z399" s="320"/>
      <c r="AA399" s="320" t="s">
        <v>343</v>
      </c>
      <c r="AB399" s="320"/>
      <c r="AC399" s="320"/>
      <c r="AD399" s="320"/>
      <c r="AE399" s="320"/>
      <c r="AF399" s="320"/>
      <c r="AG399" s="320" t="s">
        <v>358</v>
      </c>
      <c r="AH399" s="320"/>
      <c r="AI399" s="320"/>
      <c r="AJ399" s="320"/>
      <c r="AK399" s="320"/>
      <c r="AL399" s="321"/>
      <c r="AM399" s="314"/>
      <c r="AN399" s="309"/>
      <c r="AO399" s="309"/>
    </row>
    <row r="400" spans="2:41" ht="18.75" customHeight="1">
      <c r="B400" s="313"/>
      <c r="C400" s="309"/>
      <c r="D400" s="327" t="s">
        <v>572</v>
      </c>
      <c r="E400" s="320"/>
      <c r="F400" s="320"/>
      <c r="G400" s="320"/>
      <c r="H400" s="320"/>
      <c r="I400" s="337"/>
      <c r="J400" s="337"/>
      <c r="K400" s="337"/>
      <c r="L400" s="337"/>
      <c r="M400" s="845">
        <v>103</v>
      </c>
      <c r="N400" s="846"/>
      <c r="O400" s="320" t="s">
        <v>338</v>
      </c>
      <c r="P400" s="320" t="s">
        <v>354</v>
      </c>
      <c r="Q400" s="877">
        <f>$N$397</f>
        <v>0.23958333333333334</v>
      </c>
      <c r="R400" s="846"/>
      <c r="S400" s="320" t="s">
        <v>355</v>
      </c>
      <c r="T400" s="848">
        <f>Q400*M400</f>
        <v>24.677083333333336</v>
      </c>
      <c r="U400" s="848"/>
      <c r="V400" s="848"/>
      <c r="W400" s="848"/>
      <c r="X400" s="320" t="s">
        <v>353</v>
      </c>
      <c r="Y400" s="320"/>
      <c r="Z400" s="349" t="s">
        <v>339</v>
      </c>
      <c r="AA400" s="848">
        <f>AD108/24</f>
        <v>4.1666666666666664E-2</v>
      </c>
      <c r="AB400" s="848"/>
      <c r="AC400" s="848"/>
      <c r="AD400" s="320" t="s">
        <v>353</v>
      </c>
      <c r="AE400" s="320"/>
      <c r="AF400" s="320" t="s">
        <v>355</v>
      </c>
      <c r="AG400" s="848">
        <f>T400+AA400</f>
        <v>24.718750000000004</v>
      </c>
      <c r="AH400" s="846"/>
      <c r="AI400" s="846"/>
      <c r="AJ400" s="846"/>
      <c r="AK400" s="320" t="s">
        <v>353</v>
      </c>
      <c r="AL400" s="321"/>
      <c r="AM400" s="314"/>
      <c r="AN400" s="309"/>
      <c r="AO400" s="309"/>
    </row>
    <row r="401" spans="2:41" ht="18.75" customHeight="1">
      <c r="B401" s="313"/>
      <c r="C401" s="309"/>
      <c r="D401" s="327" t="s">
        <v>340</v>
      </c>
      <c r="E401" s="320"/>
      <c r="F401" s="320"/>
      <c r="G401" s="320"/>
      <c r="H401" s="320"/>
      <c r="I401" s="320"/>
      <c r="J401" s="320"/>
      <c r="K401" s="320"/>
      <c r="L401" s="320"/>
      <c r="M401" s="845">
        <f>AD133</f>
        <v>35</v>
      </c>
      <c r="N401" s="846"/>
      <c r="O401" s="320" t="s">
        <v>338</v>
      </c>
      <c r="P401" s="320" t="s">
        <v>354</v>
      </c>
      <c r="Q401" s="877">
        <f>$N$397</f>
        <v>0.23958333333333334</v>
      </c>
      <c r="R401" s="846"/>
      <c r="S401" s="320" t="s">
        <v>355</v>
      </c>
      <c r="T401" s="848">
        <f>Q401*M401</f>
        <v>8.3854166666666679</v>
      </c>
      <c r="U401" s="848"/>
      <c r="V401" s="848"/>
      <c r="W401" s="848"/>
      <c r="X401" s="320" t="s">
        <v>353</v>
      </c>
      <c r="Y401" s="320"/>
      <c r="Z401" s="349" t="s">
        <v>339</v>
      </c>
      <c r="AA401" s="848">
        <f>AF188/24</f>
        <v>1.0833333333333333</v>
      </c>
      <c r="AB401" s="848"/>
      <c r="AC401" s="848"/>
      <c r="AD401" s="320" t="s">
        <v>353</v>
      </c>
      <c r="AE401" s="320"/>
      <c r="AF401" s="320" t="s">
        <v>355</v>
      </c>
      <c r="AG401" s="848">
        <f t="shared" ref="AG401:AG402" si="2">T401+AA401</f>
        <v>9.4687500000000018</v>
      </c>
      <c r="AH401" s="846"/>
      <c r="AI401" s="846"/>
      <c r="AJ401" s="846"/>
      <c r="AK401" s="320" t="s">
        <v>353</v>
      </c>
      <c r="AL401" s="321"/>
      <c r="AM401" s="314"/>
      <c r="AN401" s="309"/>
      <c r="AO401" s="309"/>
    </row>
    <row r="402" spans="2:41" ht="18.75" customHeight="1">
      <c r="B402" s="313"/>
      <c r="C402" s="309"/>
      <c r="D402" s="327" t="s">
        <v>341</v>
      </c>
      <c r="E402" s="320"/>
      <c r="F402" s="320"/>
      <c r="G402" s="320"/>
      <c r="H402" s="320"/>
      <c r="I402" s="320"/>
      <c r="J402" s="320"/>
      <c r="K402" s="320"/>
      <c r="L402" s="320"/>
      <c r="M402" s="845">
        <f>AD204</f>
        <v>6</v>
      </c>
      <c r="N402" s="846"/>
      <c r="O402" s="320" t="s">
        <v>338</v>
      </c>
      <c r="P402" s="320" t="s">
        <v>354</v>
      </c>
      <c r="Q402" s="877">
        <f>$N$397</f>
        <v>0.23958333333333334</v>
      </c>
      <c r="R402" s="846"/>
      <c r="S402" s="320" t="s">
        <v>355</v>
      </c>
      <c r="T402" s="848">
        <f>Q402*M402</f>
        <v>1.4375</v>
      </c>
      <c r="U402" s="848"/>
      <c r="V402" s="848"/>
      <c r="W402" s="848"/>
      <c r="X402" s="320" t="s">
        <v>353</v>
      </c>
      <c r="Y402" s="320"/>
      <c r="Z402" s="349" t="s">
        <v>339</v>
      </c>
      <c r="AA402" s="848">
        <f>AG255/24</f>
        <v>0.375</v>
      </c>
      <c r="AB402" s="848"/>
      <c r="AC402" s="848"/>
      <c r="AD402" s="320" t="s">
        <v>353</v>
      </c>
      <c r="AE402" s="320"/>
      <c r="AF402" s="320" t="s">
        <v>355</v>
      </c>
      <c r="AG402" s="848">
        <f t="shared" si="2"/>
        <v>1.8125</v>
      </c>
      <c r="AH402" s="846"/>
      <c r="AI402" s="846"/>
      <c r="AJ402" s="846"/>
      <c r="AK402" s="320" t="s">
        <v>353</v>
      </c>
      <c r="AL402" s="321"/>
      <c r="AM402" s="314"/>
    </row>
    <row r="403" spans="2:41" ht="18.75" customHeight="1">
      <c r="B403" s="313"/>
      <c r="C403" s="309"/>
      <c r="D403" s="327"/>
      <c r="E403" s="320"/>
      <c r="F403" s="320"/>
      <c r="G403" s="320" t="s">
        <v>378</v>
      </c>
      <c r="H403" s="320"/>
      <c r="I403" s="320"/>
      <c r="J403" s="320"/>
      <c r="K403" s="279"/>
      <c r="L403" s="279"/>
      <c r="M403" s="845">
        <f>SUM(M400:N402)</f>
        <v>144</v>
      </c>
      <c r="N403" s="846"/>
      <c r="O403" s="320" t="s">
        <v>338</v>
      </c>
      <c r="P403" s="320"/>
      <c r="Q403" s="320"/>
      <c r="R403" s="320"/>
      <c r="S403" s="320"/>
      <c r="T403" s="848">
        <f>SUM(T400:W402)</f>
        <v>34.5</v>
      </c>
      <c r="U403" s="846"/>
      <c r="V403" s="846"/>
      <c r="W403" s="846"/>
      <c r="X403" s="320" t="s">
        <v>353</v>
      </c>
      <c r="Y403" s="320"/>
      <c r="Z403" s="349" t="s">
        <v>339</v>
      </c>
      <c r="AA403" s="848">
        <f>SUM(AA400:AC402)</f>
        <v>1.5</v>
      </c>
      <c r="AB403" s="848"/>
      <c r="AC403" s="848"/>
      <c r="AD403" s="320" t="s">
        <v>353</v>
      </c>
      <c r="AE403" s="320"/>
      <c r="AF403" s="320" t="s">
        <v>355</v>
      </c>
      <c r="AG403" s="848">
        <f t="shared" ref="AG403" si="3">T403+AA403</f>
        <v>36</v>
      </c>
      <c r="AH403" s="846"/>
      <c r="AI403" s="846"/>
      <c r="AJ403" s="846"/>
      <c r="AK403" s="320" t="s">
        <v>353</v>
      </c>
      <c r="AL403" s="321"/>
      <c r="AM403" s="314"/>
    </row>
    <row r="404" spans="2:41" ht="18.75" customHeight="1">
      <c r="B404" s="313"/>
      <c r="C404" s="309"/>
      <c r="D404" s="309"/>
      <c r="E404" s="280"/>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09"/>
      <c r="AC404" s="309"/>
      <c r="AD404" s="309"/>
      <c r="AE404" s="309"/>
      <c r="AF404" s="309"/>
      <c r="AG404" s="309"/>
      <c r="AH404" s="309"/>
      <c r="AI404" s="309"/>
      <c r="AJ404" s="309"/>
      <c r="AK404" s="309"/>
      <c r="AL404" s="309"/>
      <c r="AM404" s="314"/>
    </row>
    <row r="405" spans="2:41" ht="18.75" customHeight="1">
      <c r="B405" s="350" t="s">
        <v>377</v>
      </c>
      <c r="C405" s="351"/>
      <c r="D405" s="351"/>
      <c r="E405" s="351"/>
      <c r="F405" s="309"/>
      <c r="G405" s="309"/>
      <c r="H405" s="309"/>
      <c r="I405" s="309"/>
      <c r="J405" s="309"/>
      <c r="K405" s="309"/>
      <c r="L405" s="309"/>
      <c r="M405" s="309"/>
      <c r="N405" s="309"/>
      <c r="O405" s="309"/>
      <c r="P405" s="309"/>
      <c r="Q405" s="309"/>
      <c r="R405" s="309"/>
      <c r="S405" s="309"/>
      <c r="T405" s="309"/>
      <c r="U405" s="309"/>
      <c r="V405" s="309"/>
      <c r="W405" s="309"/>
      <c r="X405" s="309"/>
      <c r="Y405" s="309"/>
      <c r="Z405" s="309"/>
      <c r="AA405" s="309"/>
      <c r="AB405" s="309"/>
      <c r="AC405" s="309"/>
      <c r="AD405" s="309"/>
      <c r="AE405" s="309"/>
      <c r="AF405" s="309"/>
      <c r="AG405" s="309"/>
      <c r="AH405" s="309"/>
      <c r="AI405" s="309"/>
      <c r="AJ405" s="309"/>
      <c r="AK405" s="309"/>
      <c r="AL405" s="309"/>
      <c r="AM405" s="314"/>
    </row>
    <row r="406" spans="2:41" s="309" customFormat="1" ht="13.2">
      <c r="B406" s="313"/>
      <c r="AM406" s="314"/>
    </row>
    <row r="407" spans="2:41" s="309" customFormat="1" ht="18.75" customHeight="1">
      <c r="B407" s="313"/>
      <c r="C407" s="309" t="s">
        <v>357</v>
      </c>
      <c r="AM407" s="314"/>
    </row>
    <row r="408" spans="2:41" s="309" customFormat="1" ht="18.75" customHeight="1">
      <c r="B408" s="313"/>
      <c r="AM408" s="314"/>
    </row>
    <row r="409" spans="2:41" s="309" customFormat="1" ht="18.75" customHeight="1">
      <c r="B409" s="313"/>
      <c r="G409" s="862" t="s">
        <v>359</v>
      </c>
      <c r="H409" s="862"/>
      <c r="I409" s="862"/>
      <c r="J409" s="862"/>
      <c r="K409" s="327"/>
      <c r="L409" s="847" t="s">
        <v>358</v>
      </c>
      <c r="M409" s="862"/>
      <c r="N409" s="862"/>
      <c r="O409" s="862"/>
      <c r="P409" s="327"/>
      <c r="Q409" s="846" t="s">
        <v>329</v>
      </c>
      <c r="R409" s="846"/>
      <c r="S409" s="846"/>
      <c r="T409" s="846"/>
      <c r="U409" s="847"/>
      <c r="AM409" s="314"/>
    </row>
    <row r="410" spans="2:41" s="309" customFormat="1" ht="18.75" customHeight="1">
      <c r="B410" s="313"/>
      <c r="G410" s="865" t="s">
        <v>331</v>
      </c>
      <c r="H410" s="866"/>
      <c r="I410" s="866"/>
      <c r="J410" s="867"/>
      <c r="K410" s="327"/>
      <c r="L410" s="859">
        <f>各月実績入力表!AE195</f>
        <v>17.534722222222221</v>
      </c>
      <c r="M410" s="860"/>
      <c r="N410" s="860"/>
      <c r="O410" s="860"/>
      <c r="P410" s="327"/>
      <c r="Q410" s="880">
        <f>各月実績入力表!AE207</f>
        <v>98900</v>
      </c>
      <c r="R410" s="880"/>
      <c r="S410" s="880"/>
      <c r="T410" s="880"/>
      <c r="U410" s="321" t="s">
        <v>330</v>
      </c>
      <c r="AM410" s="314"/>
    </row>
    <row r="411" spans="2:41" s="309" customFormat="1" ht="18.75" customHeight="1">
      <c r="B411" s="313"/>
      <c r="G411" s="865" t="s">
        <v>367</v>
      </c>
      <c r="H411" s="866"/>
      <c r="I411" s="866"/>
      <c r="J411" s="867"/>
      <c r="K411" s="327"/>
      <c r="L411" s="857">
        <f>各月実績入力表!AE196</f>
        <v>33.746527777777779</v>
      </c>
      <c r="M411" s="858"/>
      <c r="N411" s="858"/>
      <c r="O411" s="858"/>
      <c r="P411" s="328"/>
      <c r="Q411" s="833">
        <f>各月実績入力表!AE208</f>
        <v>181800</v>
      </c>
      <c r="R411" s="833"/>
      <c r="S411" s="833"/>
      <c r="T411" s="833"/>
      <c r="U411" s="321" t="s">
        <v>330</v>
      </c>
      <c r="AM411" s="314"/>
    </row>
    <row r="412" spans="2:41" s="309" customFormat="1" ht="18.75" customHeight="1">
      <c r="B412" s="313"/>
      <c r="G412" s="864" t="s">
        <v>542</v>
      </c>
      <c r="H412" s="864"/>
      <c r="I412" s="864"/>
      <c r="J412" s="864"/>
      <c r="K412" s="327"/>
      <c r="L412" s="857">
        <f>各月実績入力表!AE197</f>
        <v>22.385416666666664</v>
      </c>
      <c r="M412" s="858"/>
      <c r="N412" s="858"/>
      <c r="O412" s="858"/>
      <c r="P412" s="328"/>
      <c r="Q412" s="833">
        <f>各月実績入力表!AE209</f>
        <v>136000</v>
      </c>
      <c r="R412" s="833"/>
      <c r="S412" s="833"/>
      <c r="T412" s="833"/>
      <c r="U412" s="318" t="s">
        <v>330</v>
      </c>
      <c r="AM412" s="314"/>
    </row>
    <row r="413" spans="2:41" s="309" customFormat="1" ht="18.75" customHeight="1">
      <c r="B413" s="313"/>
      <c r="G413" s="864" t="s">
        <v>608</v>
      </c>
      <c r="H413" s="864"/>
      <c r="I413" s="864"/>
      <c r="J413" s="864"/>
      <c r="K413" s="327"/>
      <c r="L413" s="857">
        <f>各月実績入力表!AE198</f>
        <v>29.128472222222221</v>
      </c>
      <c r="M413" s="858"/>
      <c r="N413" s="858"/>
      <c r="O413" s="858"/>
      <c r="P413" s="328"/>
      <c r="Q413" s="833">
        <f>各月実績入力表!AE210</f>
        <v>199280</v>
      </c>
      <c r="R413" s="833"/>
      <c r="S413" s="833"/>
      <c r="T413" s="833"/>
      <c r="U413" s="318" t="s">
        <v>330</v>
      </c>
      <c r="AM413" s="314"/>
    </row>
    <row r="414" spans="2:41" s="309" customFormat="1" ht="18.75" customHeight="1">
      <c r="B414" s="313"/>
      <c r="G414" s="864" t="s">
        <v>789</v>
      </c>
      <c r="H414" s="864"/>
      <c r="I414" s="864"/>
      <c r="J414" s="864"/>
      <c r="K414" s="327"/>
      <c r="L414" s="857">
        <f>各月実績入力表!AE199</f>
        <v>41.0625</v>
      </c>
      <c r="M414" s="858"/>
      <c r="N414" s="858"/>
      <c r="O414" s="858"/>
      <c r="P414" s="328"/>
      <c r="Q414" s="833">
        <f>各月実績入力表!AE211</f>
        <v>262320</v>
      </c>
      <c r="R414" s="833"/>
      <c r="S414" s="833"/>
      <c r="T414" s="833"/>
      <c r="U414" s="318" t="s">
        <v>330</v>
      </c>
      <c r="AM414" s="314"/>
    </row>
    <row r="415" spans="2:41" s="309" customFormat="1" ht="18.75" customHeight="1">
      <c r="B415" s="313"/>
      <c r="G415" s="862" t="s">
        <v>332</v>
      </c>
      <c r="H415" s="862"/>
      <c r="I415" s="862"/>
      <c r="J415" s="862"/>
      <c r="K415" s="327"/>
      <c r="L415" s="859">
        <f>SUM(L410:O414)</f>
        <v>143.85763888888889</v>
      </c>
      <c r="M415" s="860"/>
      <c r="N415" s="860"/>
      <c r="O415" s="860"/>
      <c r="P415" s="327"/>
      <c r="Q415" s="861">
        <f>SUM(Q410:T414)</f>
        <v>878300</v>
      </c>
      <c r="R415" s="846"/>
      <c r="S415" s="846"/>
      <c r="T415" s="846"/>
      <c r="U415" s="318" t="s">
        <v>330</v>
      </c>
      <c r="V415" s="326"/>
      <c r="W415" s="326"/>
      <c r="AM415" s="314"/>
    </row>
    <row r="416" spans="2:41" s="309" customFormat="1" ht="18.75" customHeight="1">
      <c r="B416" s="313"/>
      <c r="M416" s="325"/>
      <c r="N416" s="325"/>
      <c r="O416" s="325"/>
      <c r="V416" s="326"/>
      <c r="W416" s="326"/>
      <c r="X416" s="326"/>
      <c r="AM416" s="314"/>
    </row>
    <row r="417" spans="2:39" s="309" customFormat="1" ht="18.75" customHeight="1">
      <c r="B417" s="313"/>
      <c r="D417" s="322" t="s">
        <v>360</v>
      </c>
      <c r="E417" s="322"/>
      <c r="F417" s="322"/>
      <c r="G417" s="322"/>
      <c r="H417" s="322"/>
      <c r="I417" s="322"/>
      <c r="M417" s="319" t="s">
        <v>355</v>
      </c>
      <c r="N417" s="280"/>
      <c r="O417" s="309" t="s">
        <v>361</v>
      </c>
      <c r="T417" s="329" t="s">
        <v>362</v>
      </c>
      <c r="V417" s="309" t="s">
        <v>358</v>
      </c>
      <c r="AM417" s="314"/>
    </row>
    <row r="418" spans="2:39" s="309" customFormat="1" ht="18.75" customHeight="1">
      <c r="B418" s="313"/>
      <c r="M418" s="309" t="s">
        <v>355</v>
      </c>
      <c r="O418" s="856">
        <f>Q415</f>
        <v>878300</v>
      </c>
      <c r="P418" s="852"/>
      <c r="Q418" s="852"/>
      <c r="R418" s="852"/>
      <c r="T418" s="329" t="s">
        <v>362</v>
      </c>
      <c r="V418" s="853">
        <f>L415</f>
        <v>143.85763888888889</v>
      </c>
      <c r="W418" s="852"/>
      <c r="X418" s="852"/>
      <c r="Y418" s="852"/>
      <c r="Z418" s="309" t="s">
        <v>353</v>
      </c>
      <c r="AB418" s="853"/>
      <c r="AC418" s="852"/>
      <c r="AM418" s="314"/>
    </row>
    <row r="419" spans="2:39" s="309" customFormat="1" ht="18.75" customHeight="1">
      <c r="B419" s="313"/>
      <c r="M419" s="309" t="s">
        <v>333</v>
      </c>
      <c r="O419" s="854">
        <f>O418/(V418*24)</f>
        <v>254.38922545919723</v>
      </c>
      <c r="P419" s="854"/>
      <c r="Q419" s="854"/>
      <c r="R419" s="854"/>
      <c r="S419" s="854"/>
      <c r="AM419" s="314"/>
    </row>
    <row r="420" spans="2:39" s="309" customFormat="1" ht="18.75" customHeight="1">
      <c r="B420" s="313"/>
      <c r="M420" s="309" t="s">
        <v>333</v>
      </c>
      <c r="O420" s="863">
        <f>ROUND(O419,0)</f>
        <v>254</v>
      </c>
      <c r="P420" s="863"/>
      <c r="Q420" s="863"/>
      <c r="R420" s="863"/>
      <c r="S420" s="863"/>
      <c r="T420" s="309" t="s">
        <v>334</v>
      </c>
      <c r="X420" s="309" t="s">
        <v>335</v>
      </c>
      <c r="AM420" s="314"/>
    </row>
    <row r="421" spans="2:39" ht="10.95" customHeight="1">
      <c r="B421" s="313"/>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09"/>
      <c r="AC421" s="309"/>
      <c r="AD421" s="309"/>
      <c r="AE421" s="309"/>
      <c r="AF421" s="309"/>
      <c r="AG421" s="309"/>
      <c r="AH421" s="309"/>
      <c r="AI421" s="309"/>
      <c r="AJ421" s="309"/>
      <c r="AK421" s="309"/>
      <c r="AL421" s="309"/>
      <c r="AM421" s="314"/>
    </row>
    <row r="422" spans="2:39" ht="18.75" customHeight="1">
      <c r="B422" s="313"/>
      <c r="C422" s="322"/>
      <c r="D422" s="322" t="s">
        <v>363</v>
      </c>
      <c r="E422" s="352"/>
      <c r="F422" s="322"/>
      <c r="G422" s="22"/>
      <c r="H422" s="22"/>
      <c r="I422" s="353"/>
      <c r="J422" s="322"/>
      <c r="K422" s="322"/>
      <c r="L422" s="325"/>
      <c r="M422" s="322"/>
      <c r="N422" s="322"/>
      <c r="O422" s="322"/>
      <c r="P422" s="354"/>
      <c r="Q422" s="354"/>
      <c r="R422" s="355"/>
      <c r="S422" s="355"/>
      <c r="T422" s="355"/>
      <c r="U422" s="355"/>
      <c r="V422" s="355"/>
      <c r="W422" s="322"/>
      <c r="X422" s="309"/>
      <c r="Y422" s="309"/>
      <c r="Z422" s="309"/>
      <c r="AA422" s="309"/>
      <c r="AB422" s="309"/>
      <c r="AC422" s="309"/>
      <c r="AD422" s="309"/>
      <c r="AE422" s="309"/>
      <c r="AF422" s="309"/>
      <c r="AG422" s="309"/>
      <c r="AH422" s="309"/>
      <c r="AI422" s="309"/>
      <c r="AJ422" s="309"/>
      <c r="AK422" s="309"/>
      <c r="AL422" s="309"/>
      <c r="AM422" s="314"/>
    </row>
    <row r="423" spans="2:39" ht="18.75" customHeight="1">
      <c r="B423" s="10"/>
      <c r="C423" s="322"/>
      <c r="D423" s="322"/>
      <c r="E423" s="352"/>
      <c r="F423" s="322"/>
      <c r="G423" s="22"/>
      <c r="H423" s="22"/>
      <c r="I423" s="853">
        <f>AG403</f>
        <v>36</v>
      </c>
      <c r="J423" s="853"/>
      <c r="K423" s="853"/>
      <c r="L423" s="853"/>
      <c r="M423" s="852" t="s">
        <v>353</v>
      </c>
      <c r="N423" s="852"/>
      <c r="O423" s="309" t="s">
        <v>336</v>
      </c>
      <c r="P423" s="881">
        <f>O420</f>
        <v>254</v>
      </c>
      <c r="Q423" s="881"/>
      <c r="R423" s="355" t="s">
        <v>330</v>
      </c>
      <c r="S423" s="355" t="s">
        <v>333</v>
      </c>
      <c r="T423" s="855">
        <f>I423*24*P423</f>
        <v>219456</v>
      </c>
      <c r="U423" s="855"/>
      <c r="V423" s="855"/>
      <c r="W423" s="855"/>
      <c r="X423" s="855"/>
      <c r="Y423" s="309" t="s">
        <v>330</v>
      </c>
      <c r="Z423" s="309"/>
      <c r="AA423" s="309"/>
      <c r="AB423" s="309"/>
      <c r="AC423" s="309"/>
      <c r="AD423" s="309"/>
      <c r="AE423" s="309"/>
      <c r="AF423" s="309"/>
      <c r="AG423" s="309"/>
      <c r="AH423" s="309"/>
      <c r="AI423" s="309"/>
      <c r="AJ423" s="309"/>
      <c r="AK423" s="309"/>
      <c r="AL423" s="309"/>
      <c r="AM423" s="314"/>
    </row>
    <row r="424" spans="2:39" ht="18.75" customHeight="1">
      <c r="B424" s="313"/>
      <c r="C424" s="20"/>
      <c r="D424" s="309"/>
      <c r="E424" s="309"/>
      <c r="F424" s="309"/>
      <c r="G424" s="309"/>
      <c r="H424" s="309"/>
      <c r="I424" s="309"/>
      <c r="J424" s="309"/>
      <c r="K424" s="309"/>
      <c r="L424" s="309"/>
      <c r="M424" s="309"/>
      <c r="N424" s="309"/>
      <c r="O424" s="309"/>
      <c r="P424" s="309"/>
      <c r="Q424" s="309"/>
      <c r="R424" s="309"/>
      <c r="S424" s="329" t="s">
        <v>333</v>
      </c>
      <c r="T424" s="856">
        <f>ROUNDUP(T423,-1)</f>
        <v>219460</v>
      </c>
      <c r="U424" s="856"/>
      <c r="V424" s="856"/>
      <c r="W424" s="856"/>
      <c r="X424" s="856"/>
      <c r="Y424" s="309" t="s">
        <v>330</v>
      </c>
      <c r="Z424" s="309"/>
      <c r="AA424" s="322" t="s">
        <v>379</v>
      </c>
      <c r="AB424" s="309"/>
      <c r="AC424" s="309"/>
      <c r="AD424" s="309"/>
      <c r="AE424" s="309"/>
      <c r="AF424" s="309"/>
      <c r="AG424" s="309"/>
      <c r="AH424" s="309"/>
      <c r="AI424" s="309"/>
      <c r="AJ424" s="309"/>
      <c r="AK424" s="309"/>
      <c r="AL424" s="309"/>
      <c r="AM424" s="314"/>
    </row>
    <row r="425" spans="2:39" ht="18.75" customHeight="1">
      <c r="B425" s="315"/>
      <c r="C425" s="316"/>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316"/>
      <c r="Z425" s="316"/>
      <c r="AA425" s="316"/>
      <c r="AB425" s="316"/>
      <c r="AC425" s="316"/>
      <c r="AD425" s="316"/>
      <c r="AE425" s="316"/>
      <c r="AF425" s="316"/>
      <c r="AG425" s="316"/>
      <c r="AH425" s="316"/>
      <c r="AI425" s="316"/>
      <c r="AJ425" s="316"/>
      <c r="AK425" s="316"/>
      <c r="AL425" s="316"/>
      <c r="AM425" s="317"/>
    </row>
  </sheetData>
  <mergeCells count="417">
    <mergeCell ref="AE316:AG316"/>
    <mergeCell ref="AE317:AG317"/>
    <mergeCell ref="AE318:AG318"/>
    <mergeCell ref="AI315:AK315"/>
    <mergeCell ref="AI316:AK316"/>
    <mergeCell ref="AA315:AC315"/>
    <mergeCell ref="AA316:AC316"/>
    <mergeCell ref="AA317:AC317"/>
    <mergeCell ref="AA318:AC318"/>
    <mergeCell ref="M330:P330"/>
    <mergeCell ref="M336:P336"/>
    <mergeCell ref="S337:AL337"/>
    <mergeCell ref="L337:P337"/>
    <mergeCell ref="S339:T339"/>
    <mergeCell ref="X339:Y339"/>
    <mergeCell ref="AB339:AC339"/>
    <mergeCell ref="AG339:AH339"/>
    <mergeCell ref="AK339:AL339"/>
    <mergeCell ref="V340:X340"/>
    <mergeCell ref="AA313:AC313"/>
    <mergeCell ref="AA314:AC314"/>
    <mergeCell ref="V321:Z321"/>
    <mergeCell ref="S307:V307"/>
    <mergeCell ref="W307:Z307"/>
    <mergeCell ref="AA307:AD307"/>
    <mergeCell ref="AE307:AH307"/>
    <mergeCell ref="AI307:AL307"/>
    <mergeCell ref="AI308:AK308"/>
    <mergeCell ref="AI309:AK309"/>
    <mergeCell ref="AI310:AK310"/>
    <mergeCell ref="AI311:AK311"/>
    <mergeCell ref="AI312:AK312"/>
    <mergeCell ref="AI313:AK313"/>
    <mergeCell ref="S316:U316"/>
    <mergeCell ref="S317:U317"/>
    <mergeCell ref="S318:U318"/>
    <mergeCell ref="W312:Y312"/>
    <mergeCell ref="AI319:AK319"/>
    <mergeCell ref="S319:U319"/>
    <mergeCell ref="W319:Y319"/>
    <mergeCell ref="AA319:AC319"/>
    <mergeCell ref="AE319:AG319"/>
    <mergeCell ref="M243:N243"/>
    <mergeCell ref="Q217:R217"/>
    <mergeCell ref="U217:V217"/>
    <mergeCell ref="Q218:R218"/>
    <mergeCell ref="U218:V218"/>
    <mergeCell ref="Q219:R219"/>
    <mergeCell ref="U219:V219"/>
    <mergeCell ref="T200:AL200"/>
    <mergeCell ref="U222:V222"/>
    <mergeCell ref="Y227:Z227"/>
    <mergeCell ref="Q234:R234"/>
    <mergeCell ref="X234:AL234"/>
    <mergeCell ref="X235:AL235"/>
    <mergeCell ref="X236:AL236"/>
    <mergeCell ref="X237:AL237"/>
    <mergeCell ref="X238:AL238"/>
    <mergeCell ref="T164:U164"/>
    <mergeCell ref="Q165:R165"/>
    <mergeCell ref="T165:U165"/>
    <mergeCell ref="Q166:R166"/>
    <mergeCell ref="T166:U166"/>
    <mergeCell ref="Q164:R164"/>
    <mergeCell ref="Q167:R167"/>
    <mergeCell ref="T234:U234"/>
    <mergeCell ref="L194:P195"/>
    <mergeCell ref="T194:AL195"/>
    <mergeCell ref="AJ180:AK180"/>
    <mergeCell ref="AB184:AC184"/>
    <mergeCell ref="AJ181:AK181"/>
    <mergeCell ref="AE181:AF181"/>
    <mergeCell ref="Q169:R169"/>
    <mergeCell ref="T169:U169"/>
    <mergeCell ref="Q196:R196"/>
    <mergeCell ref="Q197:R197"/>
    <mergeCell ref="R184:S184"/>
    <mergeCell ref="AE180:AF180"/>
    <mergeCell ref="T199:AL199"/>
    <mergeCell ref="X164:AL164"/>
    <mergeCell ref="X165:AL165"/>
    <mergeCell ref="AI186:AJ186"/>
    <mergeCell ref="B93:J95"/>
    <mergeCell ref="B110:J112"/>
    <mergeCell ref="B190:J191"/>
    <mergeCell ref="Q147:R147"/>
    <mergeCell ref="Q149:R149"/>
    <mergeCell ref="U147:V147"/>
    <mergeCell ref="U149:V149"/>
    <mergeCell ref="Q148:R148"/>
    <mergeCell ref="U148:V148"/>
    <mergeCell ref="M176:N176"/>
    <mergeCell ref="V176:W176"/>
    <mergeCell ref="V154:W154"/>
    <mergeCell ref="T167:U167"/>
    <mergeCell ref="Q168:R168"/>
    <mergeCell ref="T168:U168"/>
    <mergeCell ref="V155:W155"/>
    <mergeCell ref="U173:V173"/>
    <mergeCell ref="Q173:R173"/>
    <mergeCell ref="V181:W181"/>
    <mergeCell ref="T121:AL121"/>
    <mergeCell ref="V124:AL124"/>
    <mergeCell ref="X166:AL166"/>
    <mergeCell ref="X167:AL167"/>
    <mergeCell ref="X168:AL168"/>
    <mergeCell ref="Q267:R267"/>
    <mergeCell ref="Q279:R279"/>
    <mergeCell ref="Q280:R280"/>
    <mergeCell ref="S313:U313"/>
    <mergeCell ref="S314:U314"/>
    <mergeCell ref="Q281:R281"/>
    <mergeCell ref="Q282:R282"/>
    <mergeCell ref="Q283:R283"/>
    <mergeCell ref="R287:S287"/>
    <mergeCell ref="K291:AM292"/>
    <mergeCell ref="K295:AM297"/>
    <mergeCell ref="V280:AL280"/>
    <mergeCell ref="V281:AL281"/>
    <mergeCell ref="S310:U310"/>
    <mergeCell ref="S311:U311"/>
    <mergeCell ref="S312:U312"/>
    <mergeCell ref="AC150:AD150"/>
    <mergeCell ref="AG150:AH150"/>
    <mergeCell ref="R251:S251"/>
    <mergeCell ref="B257:J259"/>
    <mergeCell ref="Q262:R262"/>
    <mergeCell ref="Q263:R263"/>
    <mergeCell ref="Q264:R264"/>
    <mergeCell ref="Q265:R265"/>
    <mergeCell ref="Q266:R266"/>
    <mergeCell ref="AC151:AE151"/>
    <mergeCell ref="Y157:Z157"/>
    <mergeCell ref="N154:O154"/>
    <mergeCell ref="R154:S154"/>
    <mergeCell ref="N225:O225"/>
    <mergeCell ref="Q225:R225"/>
    <mergeCell ref="V225:W225"/>
    <mergeCell ref="Q206:R206"/>
    <mergeCell ref="AF188:AG188"/>
    <mergeCell ref="V180:W180"/>
    <mergeCell ref="AE176:AF176"/>
    <mergeCell ref="AD204:AE204"/>
    <mergeCell ref="Q199:R199"/>
    <mergeCell ref="Q200:R200"/>
    <mergeCell ref="L173:M173"/>
    <mergeCell ref="AG181:AH181"/>
    <mergeCell ref="V243:W243"/>
    <mergeCell ref="Q235:R235"/>
    <mergeCell ref="T235:U235"/>
    <mergeCell ref="Q236:R236"/>
    <mergeCell ref="T236:U236"/>
    <mergeCell ref="AC221:AD221"/>
    <mergeCell ref="Q239:R239"/>
    <mergeCell ref="AG221:AH221"/>
    <mergeCell ref="Q222:R222"/>
    <mergeCell ref="Q220:R220"/>
    <mergeCell ref="U220:V220"/>
    <mergeCell ref="Q221:R221"/>
    <mergeCell ref="U221:V221"/>
    <mergeCell ref="Q198:R198"/>
    <mergeCell ref="Q238:R238"/>
    <mergeCell ref="T238:U238"/>
    <mergeCell ref="T239:U239"/>
    <mergeCell ref="V226:W226"/>
    <mergeCell ref="K4:AM6"/>
    <mergeCell ref="K9:AM10"/>
    <mergeCell ref="K22:AM24"/>
    <mergeCell ref="K7:AM8"/>
    <mergeCell ref="K38:AM39"/>
    <mergeCell ref="X186:Y186"/>
    <mergeCell ref="AD186:AE186"/>
    <mergeCell ref="Q115:S115"/>
    <mergeCell ref="Q116:S116"/>
    <mergeCell ref="O131:P131"/>
    <mergeCell ref="Q151:R151"/>
    <mergeCell ref="U151:V151"/>
    <mergeCell ref="Q150:R150"/>
    <mergeCell ref="U150:V150"/>
    <mergeCell ref="Q118:R118"/>
    <mergeCell ref="Q120:R120"/>
    <mergeCell ref="Q121:R121"/>
    <mergeCell ref="Q119:R119"/>
    <mergeCell ref="S124:T124"/>
    <mergeCell ref="S125:T125"/>
    <mergeCell ref="S127:T127"/>
    <mergeCell ref="S128:T128"/>
    <mergeCell ref="Q146:R146"/>
    <mergeCell ref="U146:V146"/>
    <mergeCell ref="V265:AL265"/>
    <mergeCell ref="AJ247:AK247"/>
    <mergeCell ref="AD245:AE245"/>
    <mergeCell ref="V245:W245"/>
    <mergeCell ref="AG255:AH255"/>
    <mergeCell ref="AA310:AC310"/>
    <mergeCell ref="AA311:AC311"/>
    <mergeCell ref="AA312:AC312"/>
    <mergeCell ref="V282:AL282"/>
    <mergeCell ref="V283:AL283"/>
    <mergeCell ref="V248:W248"/>
    <mergeCell ref="AB251:AC251"/>
    <mergeCell ref="V266:AL266"/>
    <mergeCell ref="V262:AL262"/>
    <mergeCell ref="V263:AL263"/>
    <mergeCell ref="V264:AL264"/>
    <mergeCell ref="V279:AL279"/>
    <mergeCell ref="W308:Y308"/>
    <mergeCell ref="W318:Y318"/>
    <mergeCell ref="W317:Y317"/>
    <mergeCell ref="W309:Y309"/>
    <mergeCell ref="W310:Y310"/>
    <mergeCell ref="W311:Y311"/>
    <mergeCell ref="X169:AL169"/>
    <mergeCell ref="T196:AL196"/>
    <mergeCell ref="T197:AL197"/>
    <mergeCell ref="T198:AL198"/>
    <mergeCell ref="AI317:AK317"/>
    <mergeCell ref="AI318:AK318"/>
    <mergeCell ref="AE308:AG308"/>
    <mergeCell ref="AE309:AG309"/>
    <mergeCell ref="AE310:AG310"/>
    <mergeCell ref="AE311:AG311"/>
    <mergeCell ref="AE312:AG312"/>
    <mergeCell ref="AE313:AG313"/>
    <mergeCell ref="AE314:AG314"/>
    <mergeCell ref="AE315:AG315"/>
    <mergeCell ref="S315:U315"/>
    <mergeCell ref="W313:Y313"/>
    <mergeCell ref="W314:Y314"/>
    <mergeCell ref="AA308:AC308"/>
    <mergeCell ref="AA309:AC309"/>
    <mergeCell ref="W316:Y316"/>
    <mergeCell ref="W315:Y315"/>
    <mergeCell ref="AC222:AE222"/>
    <mergeCell ref="S308:U308"/>
    <mergeCell ref="S309:U309"/>
    <mergeCell ref="B229:J230"/>
    <mergeCell ref="Q285:U285"/>
    <mergeCell ref="Q269:U269"/>
    <mergeCell ref="R271:S271"/>
    <mergeCell ref="B274:J276"/>
    <mergeCell ref="X232:AL233"/>
    <mergeCell ref="R243:S243"/>
    <mergeCell ref="AI314:AK314"/>
    <mergeCell ref="X253:Y253"/>
    <mergeCell ref="AD253:AE253"/>
    <mergeCell ref="AI253:AJ253"/>
    <mergeCell ref="Q237:R237"/>
    <mergeCell ref="T237:U237"/>
    <mergeCell ref="V247:W247"/>
    <mergeCell ref="AE247:AF247"/>
    <mergeCell ref="AE248:AF248"/>
    <mergeCell ref="AJ248:AK248"/>
    <mergeCell ref="M245:N245"/>
    <mergeCell ref="AG248:AH248"/>
    <mergeCell ref="L66:P66"/>
    <mergeCell ref="Q66:U66"/>
    <mergeCell ref="V66:AL66"/>
    <mergeCell ref="U144:Z144"/>
    <mergeCell ref="U145:Z145"/>
    <mergeCell ref="Q145:S145"/>
    <mergeCell ref="Q144:S144"/>
    <mergeCell ref="L144:P145"/>
    <mergeCell ref="L115:P116"/>
    <mergeCell ref="L123:R123"/>
    <mergeCell ref="S123:U123"/>
    <mergeCell ref="V123:AL123"/>
    <mergeCell ref="Q67:R67"/>
    <mergeCell ref="Q68:R68"/>
    <mergeCell ref="Q70:R70"/>
    <mergeCell ref="Q72:R72"/>
    <mergeCell ref="Q71:R71"/>
    <mergeCell ref="Q69:R69"/>
    <mergeCell ref="L74:M74"/>
    <mergeCell ref="L97:P97"/>
    <mergeCell ref="Q97:U97"/>
    <mergeCell ref="V97:AL97"/>
    <mergeCell ref="T118:AL118"/>
    <mergeCell ref="T119:AL119"/>
    <mergeCell ref="T163:W163"/>
    <mergeCell ref="X162:AL163"/>
    <mergeCell ref="Q163:S163"/>
    <mergeCell ref="Q162:S162"/>
    <mergeCell ref="L162:P163"/>
    <mergeCell ref="Q98:R98"/>
    <mergeCell ref="Q99:R99"/>
    <mergeCell ref="B159:J161"/>
    <mergeCell ref="L105:M105"/>
    <mergeCell ref="U105:V105"/>
    <mergeCell ref="X131:Y131"/>
    <mergeCell ref="AB131:AC131"/>
    <mergeCell ref="AD133:AE133"/>
    <mergeCell ref="Q101:R101"/>
    <mergeCell ref="Q102:R102"/>
    <mergeCell ref="Q103:R103"/>
    <mergeCell ref="AD108:AE108"/>
    <mergeCell ref="S126:T126"/>
    <mergeCell ref="S129:T129"/>
    <mergeCell ref="Q117:R117"/>
    <mergeCell ref="T117:AL117"/>
    <mergeCell ref="Q100:R100"/>
    <mergeCell ref="T115:AL116"/>
    <mergeCell ref="T120:AL120"/>
    <mergeCell ref="P423:Q423"/>
    <mergeCell ref="AC347:AD347"/>
    <mergeCell ref="AC352:AD352"/>
    <mergeCell ref="AC353:AD353"/>
    <mergeCell ref="AC354:AD354"/>
    <mergeCell ref="AC355:AD355"/>
    <mergeCell ref="AC356:AD356"/>
    <mergeCell ref="AC357:AD357"/>
    <mergeCell ref="Q325:R325"/>
    <mergeCell ref="S325:AL325"/>
    <mergeCell ref="S331:AK331"/>
    <mergeCell ref="S326:AL326"/>
    <mergeCell ref="S327:AL327"/>
    <mergeCell ref="S328:AL328"/>
    <mergeCell ref="S329:AL329"/>
    <mergeCell ref="S332:AL332"/>
    <mergeCell ref="S333:AL333"/>
    <mergeCell ref="S334:AL334"/>
    <mergeCell ref="S335:AL335"/>
    <mergeCell ref="AC345:AD345"/>
    <mergeCell ref="AC346:AD346"/>
    <mergeCell ref="AC350:AD350"/>
    <mergeCell ref="AC348:AD348"/>
    <mergeCell ref="AC349:AD349"/>
    <mergeCell ref="G411:J411"/>
    <mergeCell ref="G412:J412"/>
    <mergeCell ref="L410:O410"/>
    <mergeCell ref="L409:O409"/>
    <mergeCell ref="L411:O411"/>
    <mergeCell ref="Q410:T410"/>
    <mergeCell ref="Q411:T411"/>
    <mergeCell ref="G409:J409"/>
    <mergeCell ref="Q409:U409"/>
    <mergeCell ref="F389:G389"/>
    <mergeCell ref="F390:G390"/>
    <mergeCell ref="F391:G391"/>
    <mergeCell ref="F392:G392"/>
    <mergeCell ref="F393:G393"/>
    <mergeCell ref="F394:G394"/>
    <mergeCell ref="F395:G395"/>
    <mergeCell ref="I389:J389"/>
    <mergeCell ref="I390:J390"/>
    <mergeCell ref="B359:J361"/>
    <mergeCell ref="V125:AL125"/>
    <mergeCell ref="V126:AL126"/>
    <mergeCell ref="V127:AL127"/>
    <mergeCell ref="T403:W403"/>
    <mergeCell ref="AA403:AC403"/>
    <mergeCell ref="AG403:AJ403"/>
    <mergeCell ref="I391:J391"/>
    <mergeCell ref="I392:J392"/>
    <mergeCell ref="I393:J393"/>
    <mergeCell ref="I394:J394"/>
    <mergeCell ref="I395:J395"/>
    <mergeCell ref="N397:O397"/>
    <mergeCell ref="Q400:R400"/>
    <mergeCell ref="Q401:R401"/>
    <mergeCell ref="T400:W400"/>
    <mergeCell ref="T401:W401"/>
    <mergeCell ref="AA400:AC400"/>
    <mergeCell ref="AA401:AC401"/>
    <mergeCell ref="M400:N400"/>
    <mergeCell ref="M401:N401"/>
    <mergeCell ref="M402:N402"/>
    <mergeCell ref="Q402:R402"/>
    <mergeCell ref="T402:W402"/>
    <mergeCell ref="M423:N423"/>
    <mergeCell ref="I423:L423"/>
    <mergeCell ref="O419:S419"/>
    <mergeCell ref="T423:X423"/>
    <mergeCell ref="T424:X424"/>
    <mergeCell ref="M403:N403"/>
    <mergeCell ref="AG401:AJ401"/>
    <mergeCell ref="AG400:AJ400"/>
    <mergeCell ref="AG402:AJ402"/>
    <mergeCell ref="L414:O414"/>
    <mergeCell ref="L415:O415"/>
    <mergeCell ref="Q414:T414"/>
    <mergeCell ref="Q415:T415"/>
    <mergeCell ref="G415:J415"/>
    <mergeCell ref="O418:R418"/>
    <mergeCell ref="V418:Y418"/>
    <mergeCell ref="O420:S420"/>
    <mergeCell ref="AB418:AC418"/>
    <mergeCell ref="G413:J413"/>
    <mergeCell ref="G414:J414"/>
    <mergeCell ref="L412:O412"/>
    <mergeCell ref="L413:O413"/>
    <mergeCell ref="Q412:T412"/>
    <mergeCell ref="G410:J410"/>
    <mergeCell ref="Q413:T413"/>
    <mergeCell ref="L88:M88"/>
    <mergeCell ref="U88:V88"/>
    <mergeCell ref="AD91:AE91"/>
    <mergeCell ref="K11:AM14"/>
    <mergeCell ref="K15:AM18"/>
    <mergeCell ref="K30:AM31"/>
    <mergeCell ref="K33:AM34"/>
    <mergeCell ref="L80:P80"/>
    <mergeCell ref="Q80:U80"/>
    <mergeCell ref="V80:AL80"/>
    <mergeCell ref="Q81:R81"/>
    <mergeCell ref="Q82:R82"/>
    <mergeCell ref="Q83:R83"/>
    <mergeCell ref="Q84:R84"/>
    <mergeCell ref="Q85:R85"/>
    <mergeCell ref="Q86:R86"/>
    <mergeCell ref="K36:AM37"/>
    <mergeCell ref="K50:AM55"/>
    <mergeCell ref="K19:AM20"/>
    <mergeCell ref="U74:V74"/>
    <mergeCell ref="AD77:AE77"/>
    <mergeCell ref="AA402:AC402"/>
    <mergeCell ref="T162:W162"/>
  </mergeCells>
  <phoneticPr fontId="1"/>
  <printOptions horizontalCentered="1"/>
  <pageMargins left="0.78740157480314965" right="0.78740157480314965" top="0.78740157480314965" bottom="0.78740157480314965" header="0.31496062992125984" footer="0.31496062992125984"/>
  <pageSetup paperSize="9" scale="70" fitToHeight="0" orientation="portrait" r:id="rId1"/>
  <rowBreaks count="10" manualBreakCount="10">
    <brk id="59" max="39" man="1"/>
    <brk id="109" max="16383" man="1"/>
    <brk id="158" max="16383" man="1"/>
    <brk id="189" max="16383" man="1"/>
    <brk id="228" max="16383" man="1"/>
    <brk id="256" max="16383" man="1"/>
    <brk id="273" max="16383" man="1"/>
    <brk id="303" max="16383" man="1"/>
    <brk id="358" max="16383" man="1"/>
    <brk id="365" max="3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220"/>
  <sheetViews>
    <sheetView view="pageBreakPreview" topLeftCell="A190" zoomScaleNormal="100" zoomScaleSheetLayoutView="100" workbookViewId="0">
      <selection activeCell="BA388" sqref="BA388"/>
    </sheetView>
  </sheetViews>
  <sheetFormatPr defaultColWidth="3.109375" defaultRowHeight="18.75" customHeight="1"/>
  <sheetData>
    <row r="1" spans="1:48" ht="18.75" customHeight="1">
      <c r="A1" s="675" t="s">
        <v>278</v>
      </c>
      <c r="B1" s="676"/>
      <c r="C1" s="676"/>
      <c r="D1" s="676"/>
      <c r="E1" s="676"/>
      <c r="F1" s="676"/>
      <c r="G1" s="676"/>
      <c r="H1" s="676"/>
      <c r="I1" s="676"/>
      <c r="J1" s="676"/>
      <c r="K1" s="676"/>
      <c r="L1" s="676"/>
      <c r="M1" s="676"/>
      <c r="N1" s="676"/>
      <c r="O1" s="676"/>
      <c r="P1" s="677"/>
      <c r="Q1" s="677"/>
    </row>
    <row r="2" spans="1:48" s="3" customFormat="1" ht="18.75" customHeight="1">
      <c r="A2" s="2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row>
    <row r="3" spans="1:48" s="3" customFormat="1" ht="18.75" customHeight="1">
      <c r="A3" s="107" t="s">
        <v>120</v>
      </c>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5"/>
      <c r="AO3" s="15"/>
      <c r="AP3" s="15"/>
    </row>
    <row r="4" spans="1:48" s="3" customFormat="1" ht="18.75" customHeight="1">
      <c r="A4" s="23"/>
      <c r="B4" s="69" t="s">
        <v>510</v>
      </c>
      <c r="C4" s="69"/>
      <c r="D4" s="69"/>
      <c r="E4" s="69"/>
      <c r="F4" s="69"/>
      <c r="G4" s="69"/>
      <c r="H4" s="69"/>
      <c r="I4" s="69"/>
      <c r="J4" s="69"/>
      <c r="K4" s="100"/>
      <c r="L4" s="100"/>
      <c r="M4" s="100"/>
      <c r="N4" s="100"/>
      <c r="O4" s="100"/>
      <c r="P4" s="100"/>
      <c r="Q4" s="100"/>
      <c r="R4" s="100"/>
      <c r="S4" s="100"/>
      <c r="T4" s="100"/>
      <c r="U4" s="100"/>
      <c r="V4" s="100"/>
      <c r="W4" s="100"/>
      <c r="X4" s="100"/>
      <c r="Y4" s="100"/>
      <c r="Z4" s="100"/>
      <c r="AA4" s="100"/>
      <c r="AB4" s="100"/>
      <c r="AC4" s="100" t="s">
        <v>157</v>
      </c>
      <c r="AD4" s="100"/>
      <c r="AE4" s="100" t="s">
        <v>156</v>
      </c>
      <c r="AF4" s="100"/>
      <c r="AG4" s="100"/>
      <c r="AH4" s="100"/>
      <c r="AI4" s="100"/>
      <c r="AJ4" s="100"/>
      <c r="AK4" s="100"/>
      <c r="AL4" s="100"/>
      <c r="AM4" s="100"/>
      <c r="AN4" s="15"/>
      <c r="AO4" s="15"/>
      <c r="AP4" s="15"/>
      <c r="AQ4" s="15"/>
      <c r="AR4" s="15"/>
      <c r="AS4" s="15"/>
      <c r="AT4" s="15"/>
      <c r="AU4" s="15"/>
      <c r="AV4" s="15"/>
    </row>
    <row r="5" spans="1:48" s="3" customFormat="1" ht="18.75" customHeight="1">
      <c r="A5" s="23"/>
      <c r="B5" s="68" t="s">
        <v>64</v>
      </c>
      <c r="C5" s="69"/>
      <c r="D5" s="69"/>
      <c r="E5" s="69"/>
      <c r="F5" s="70"/>
      <c r="G5" s="917" t="s">
        <v>143</v>
      </c>
      <c r="H5" s="918"/>
      <c r="I5" s="917" t="s">
        <v>144</v>
      </c>
      <c r="J5" s="918"/>
      <c r="K5" s="913" t="s">
        <v>145</v>
      </c>
      <c r="L5" s="914"/>
      <c r="M5" s="913" t="s">
        <v>146</v>
      </c>
      <c r="N5" s="914"/>
      <c r="O5" s="913" t="s">
        <v>147</v>
      </c>
      <c r="P5" s="914"/>
      <c r="Q5" s="913" t="s">
        <v>148</v>
      </c>
      <c r="R5" s="914"/>
      <c r="S5" s="913" t="s">
        <v>153</v>
      </c>
      <c r="T5" s="914"/>
      <c r="U5" s="913" t="s">
        <v>155</v>
      </c>
      <c r="V5" s="914"/>
      <c r="W5" s="913" t="s">
        <v>154</v>
      </c>
      <c r="X5" s="914"/>
      <c r="Y5" s="913" t="s">
        <v>149</v>
      </c>
      <c r="Z5" s="914"/>
      <c r="AA5" s="913" t="s">
        <v>150</v>
      </c>
      <c r="AB5" s="914"/>
      <c r="AC5" s="913" t="s">
        <v>151</v>
      </c>
      <c r="AD5" s="914"/>
      <c r="AE5" s="913" t="s">
        <v>152</v>
      </c>
      <c r="AF5" s="915"/>
      <c r="AG5" s="100"/>
      <c r="AH5" s="100"/>
      <c r="AI5" s="15"/>
      <c r="AJ5" s="15"/>
      <c r="AK5" s="15"/>
      <c r="AL5" s="15"/>
    </row>
    <row r="6" spans="1:48" s="3" customFormat="1" ht="18.75" customHeight="1">
      <c r="A6" s="23"/>
      <c r="B6" s="542" t="s">
        <v>65</v>
      </c>
      <c r="C6" s="240"/>
      <c r="D6" s="240"/>
      <c r="E6" s="240"/>
      <c r="F6" s="241"/>
      <c r="G6" s="913"/>
      <c r="H6" s="914"/>
      <c r="I6" s="913"/>
      <c r="J6" s="914"/>
      <c r="K6" s="913">
        <v>1</v>
      </c>
      <c r="L6" s="914"/>
      <c r="M6" s="913"/>
      <c r="N6" s="914"/>
      <c r="O6" s="913"/>
      <c r="P6" s="914"/>
      <c r="Q6" s="913"/>
      <c r="R6" s="914"/>
      <c r="S6" s="913"/>
      <c r="T6" s="914"/>
      <c r="U6" s="913"/>
      <c r="V6" s="914"/>
      <c r="W6" s="913"/>
      <c r="X6" s="914"/>
      <c r="Y6" s="913"/>
      <c r="Z6" s="914"/>
      <c r="AA6" s="913"/>
      <c r="AB6" s="914"/>
      <c r="AC6" s="913"/>
      <c r="AD6" s="914"/>
      <c r="AE6" s="913">
        <f>SUM(G6:AD6)</f>
        <v>1</v>
      </c>
      <c r="AF6" s="915"/>
      <c r="AG6" s="100"/>
      <c r="AH6" s="100"/>
      <c r="AI6" s="15"/>
      <c r="AJ6" s="15"/>
      <c r="AK6" s="15"/>
      <c r="AL6" s="15"/>
    </row>
    <row r="7" spans="1:48" s="3" customFormat="1" ht="18.75" customHeight="1">
      <c r="A7" s="23"/>
      <c r="B7" s="542" t="s">
        <v>66</v>
      </c>
      <c r="C7" s="240"/>
      <c r="D7" s="240"/>
      <c r="E7" s="240"/>
      <c r="F7" s="241"/>
      <c r="G7" s="913"/>
      <c r="H7" s="914"/>
      <c r="I7" s="913"/>
      <c r="J7" s="914"/>
      <c r="K7" s="913"/>
      <c r="L7" s="914"/>
      <c r="M7" s="913"/>
      <c r="N7" s="914"/>
      <c r="O7" s="913"/>
      <c r="P7" s="914"/>
      <c r="Q7" s="913"/>
      <c r="R7" s="914"/>
      <c r="S7" s="913"/>
      <c r="T7" s="914"/>
      <c r="U7" s="913"/>
      <c r="V7" s="914"/>
      <c r="W7" s="913"/>
      <c r="X7" s="914"/>
      <c r="Y7" s="913"/>
      <c r="Z7" s="914"/>
      <c r="AA7" s="913"/>
      <c r="AB7" s="914"/>
      <c r="AC7" s="913"/>
      <c r="AD7" s="914"/>
      <c r="AE7" s="913">
        <f t="shared" ref="AE7:AE11" si="0">SUM(G7:AD7)</f>
        <v>0</v>
      </c>
      <c r="AF7" s="915"/>
      <c r="AG7" s="100"/>
      <c r="AH7" s="100"/>
      <c r="AI7" s="15"/>
      <c r="AJ7" s="15"/>
      <c r="AK7" s="15"/>
      <c r="AL7" s="15"/>
    </row>
    <row r="8" spans="1:48" s="3" customFormat="1" ht="18.75" customHeight="1">
      <c r="A8" s="23"/>
      <c r="B8" s="542" t="s">
        <v>509</v>
      </c>
      <c r="C8" s="240"/>
      <c r="D8" s="240"/>
      <c r="E8" s="240"/>
      <c r="F8" s="241"/>
      <c r="G8" s="913"/>
      <c r="H8" s="914"/>
      <c r="I8" s="913"/>
      <c r="J8" s="914"/>
      <c r="K8" s="913"/>
      <c r="L8" s="914"/>
      <c r="M8" s="913"/>
      <c r="N8" s="914"/>
      <c r="O8" s="913"/>
      <c r="P8" s="914"/>
      <c r="Q8" s="913"/>
      <c r="R8" s="914"/>
      <c r="S8" s="913"/>
      <c r="T8" s="914"/>
      <c r="U8" s="913"/>
      <c r="V8" s="914"/>
      <c r="W8" s="913"/>
      <c r="X8" s="914"/>
      <c r="Y8" s="913"/>
      <c r="Z8" s="914"/>
      <c r="AA8" s="913"/>
      <c r="AB8" s="914"/>
      <c r="AC8" s="913"/>
      <c r="AD8" s="914"/>
      <c r="AE8" s="913">
        <f t="shared" si="0"/>
        <v>0</v>
      </c>
      <c r="AF8" s="915"/>
      <c r="AG8" s="100"/>
      <c r="AH8" s="100"/>
      <c r="AI8" s="15"/>
      <c r="AJ8" s="15"/>
      <c r="AK8" s="15"/>
      <c r="AL8" s="15"/>
    </row>
    <row r="9" spans="1:48" s="3" customFormat="1" ht="18.75" customHeight="1">
      <c r="A9" s="23"/>
      <c r="B9" s="542" t="s">
        <v>599</v>
      </c>
      <c r="C9" s="240"/>
      <c r="D9" s="240"/>
      <c r="E9" s="240"/>
      <c r="F9" s="241"/>
      <c r="G9" s="913"/>
      <c r="H9" s="914"/>
      <c r="I9" s="913"/>
      <c r="J9" s="914"/>
      <c r="K9" s="913"/>
      <c r="L9" s="914"/>
      <c r="M9" s="913"/>
      <c r="N9" s="914"/>
      <c r="O9" s="913"/>
      <c r="P9" s="914"/>
      <c r="Q9" s="913"/>
      <c r="R9" s="914"/>
      <c r="S9" s="913"/>
      <c r="T9" s="914"/>
      <c r="U9" s="913"/>
      <c r="V9" s="914"/>
      <c r="W9" s="913"/>
      <c r="X9" s="914"/>
      <c r="Y9" s="913"/>
      <c r="Z9" s="914"/>
      <c r="AA9" s="913"/>
      <c r="AB9" s="914"/>
      <c r="AC9" s="913"/>
      <c r="AD9" s="914"/>
      <c r="AE9" s="913">
        <f t="shared" si="0"/>
        <v>0</v>
      </c>
      <c r="AF9" s="915"/>
      <c r="AG9" s="100"/>
      <c r="AH9" s="100"/>
      <c r="AI9" s="15"/>
      <c r="AJ9" s="15"/>
      <c r="AK9" s="15"/>
      <c r="AL9" s="15"/>
    </row>
    <row r="10" spans="1:48" s="3" customFormat="1" ht="18.75" customHeight="1">
      <c r="A10" s="23"/>
      <c r="B10" s="96" t="s">
        <v>784</v>
      </c>
      <c r="C10" s="97"/>
      <c r="D10" s="97"/>
      <c r="E10" s="97"/>
      <c r="F10" s="98"/>
      <c r="G10" s="913"/>
      <c r="H10" s="914"/>
      <c r="I10" s="913"/>
      <c r="J10" s="914"/>
      <c r="K10" s="913"/>
      <c r="L10" s="914"/>
      <c r="M10" s="913"/>
      <c r="N10" s="914"/>
      <c r="O10" s="913"/>
      <c r="P10" s="914"/>
      <c r="Q10" s="913"/>
      <c r="R10" s="914"/>
      <c r="S10" s="913"/>
      <c r="T10" s="914"/>
      <c r="U10" s="913"/>
      <c r="V10" s="914"/>
      <c r="W10" s="913"/>
      <c r="X10" s="914"/>
      <c r="Y10" s="913"/>
      <c r="Z10" s="914"/>
      <c r="AA10" s="913"/>
      <c r="AB10" s="914"/>
      <c r="AC10" s="913"/>
      <c r="AD10" s="914"/>
      <c r="AE10" s="913">
        <f t="shared" si="0"/>
        <v>0</v>
      </c>
      <c r="AF10" s="915"/>
      <c r="AG10" s="100"/>
      <c r="AH10" s="100"/>
      <c r="AI10" s="15"/>
      <c r="AJ10" s="15"/>
      <c r="AK10" s="15"/>
      <c r="AL10" s="15"/>
    </row>
    <row r="11" spans="1:48" s="3" customFormat="1" ht="18.75" customHeight="1">
      <c r="B11" s="19" t="s">
        <v>68</v>
      </c>
      <c r="C11" s="17"/>
      <c r="D11" s="17"/>
      <c r="E11" s="17"/>
      <c r="F11" s="18"/>
      <c r="G11" s="712">
        <f>SUM(G6:H10)</f>
        <v>0</v>
      </c>
      <c r="H11" s="712"/>
      <c r="I11" s="712">
        <f>SUM(I6:J10)</f>
        <v>0</v>
      </c>
      <c r="J11" s="712"/>
      <c r="K11" s="712">
        <f>SUM(K6:L10)</f>
        <v>1</v>
      </c>
      <c r="L11" s="712"/>
      <c r="M11" s="712">
        <f>SUM(M6:N10)</f>
        <v>0</v>
      </c>
      <c r="N11" s="712"/>
      <c r="O11" s="712">
        <f>SUM(O6:P10)</f>
        <v>0</v>
      </c>
      <c r="P11" s="712"/>
      <c r="Q11" s="712">
        <f>SUM(Q6:R10)</f>
        <v>0</v>
      </c>
      <c r="R11" s="712"/>
      <c r="S11" s="712">
        <f>SUM(S6:T10)</f>
        <v>0</v>
      </c>
      <c r="T11" s="712"/>
      <c r="U11" s="712">
        <f>SUM(U6:V10)</f>
        <v>0</v>
      </c>
      <c r="V11" s="712"/>
      <c r="W11" s="712">
        <f>SUM(W6:X10)</f>
        <v>0</v>
      </c>
      <c r="X11" s="712"/>
      <c r="Y11" s="712">
        <f>SUM(Y6:Z10)</f>
        <v>0</v>
      </c>
      <c r="Z11" s="712"/>
      <c r="AA11" s="712">
        <f>SUM(AA6:AB10)</f>
        <v>0</v>
      </c>
      <c r="AB11" s="712"/>
      <c r="AC11" s="712">
        <f>SUM(AC6:AD10)</f>
        <v>0</v>
      </c>
      <c r="AD11" s="712"/>
      <c r="AE11" s="913">
        <f t="shared" si="0"/>
        <v>1</v>
      </c>
      <c r="AF11" s="915"/>
      <c r="AG11" s="100"/>
      <c r="AH11" s="15"/>
      <c r="AI11" s="15"/>
      <c r="AJ11" s="15"/>
      <c r="AK11" s="15"/>
      <c r="AL11" s="15"/>
      <c r="AM11" s="15"/>
      <c r="AN11" s="15"/>
    </row>
    <row r="12" spans="1:48" s="3" customFormat="1" ht="18.75" customHeight="1">
      <c r="B12" s="15"/>
      <c r="C12" s="15"/>
      <c r="D12" s="15"/>
      <c r="E12" s="15"/>
      <c r="F12" s="15"/>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7"/>
      <c r="AH12" s="15"/>
      <c r="AI12" s="15"/>
      <c r="AJ12" s="15"/>
      <c r="AK12" s="15"/>
      <c r="AL12" s="15"/>
      <c r="AM12" s="15"/>
      <c r="AN12" s="15"/>
    </row>
    <row r="13" spans="1:48" s="3" customFormat="1" ht="18.75" customHeight="1">
      <c r="A13" s="23"/>
      <c r="B13" s="69" t="s">
        <v>511</v>
      </c>
      <c r="C13" s="69"/>
      <c r="D13" s="69"/>
      <c r="E13" s="69"/>
      <c r="F13" s="69"/>
      <c r="G13" s="69"/>
      <c r="H13" s="69"/>
      <c r="I13" s="69"/>
      <c r="J13" s="69"/>
      <c r="K13" s="242"/>
      <c r="L13" s="242"/>
      <c r="M13" s="242"/>
      <c r="N13" s="242"/>
      <c r="O13" s="242"/>
      <c r="P13" s="242"/>
      <c r="Q13" s="242"/>
      <c r="R13" s="242"/>
      <c r="S13" s="242"/>
      <c r="T13" s="242"/>
      <c r="U13" s="242"/>
      <c r="V13" s="242"/>
      <c r="W13" s="242"/>
      <c r="X13" s="242"/>
      <c r="Y13" s="242"/>
      <c r="Z13" s="242"/>
      <c r="AA13" s="242"/>
      <c r="AB13" s="242"/>
      <c r="AC13" s="242" t="s">
        <v>157</v>
      </c>
      <c r="AD13" s="242"/>
      <c r="AE13" s="242" t="s">
        <v>70</v>
      </c>
      <c r="AF13" s="242"/>
      <c r="AG13" s="242"/>
      <c r="AH13" s="242"/>
      <c r="AI13" s="242"/>
      <c r="AJ13" s="242"/>
      <c r="AK13" s="242"/>
      <c r="AL13" s="242"/>
      <c r="AM13" s="242"/>
      <c r="AN13" s="15"/>
      <c r="AO13" s="15"/>
      <c r="AP13" s="15"/>
      <c r="AQ13" s="15"/>
      <c r="AR13" s="15"/>
      <c r="AS13" s="15"/>
      <c r="AT13" s="15"/>
      <c r="AU13" s="15"/>
      <c r="AV13" s="15"/>
    </row>
    <row r="14" spans="1:48" s="3" customFormat="1" ht="18.75" customHeight="1">
      <c r="A14" s="23"/>
      <c r="B14" s="68" t="s">
        <v>64</v>
      </c>
      <c r="C14" s="69"/>
      <c r="D14" s="69"/>
      <c r="E14" s="69"/>
      <c r="F14" s="70"/>
      <c r="G14" s="917" t="s">
        <v>143</v>
      </c>
      <c r="H14" s="918"/>
      <c r="I14" s="917" t="s">
        <v>144</v>
      </c>
      <c r="J14" s="918"/>
      <c r="K14" s="913" t="s">
        <v>145</v>
      </c>
      <c r="L14" s="914"/>
      <c r="M14" s="913" t="s">
        <v>146</v>
      </c>
      <c r="N14" s="914"/>
      <c r="O14" s="913" t="s">
        <v>147</v>
      </c>
      <c r="P14" s="914"/>
      <c r="Q14" s="913" t="s">
        <v>148</v>
      </c>
      <c r="R14" s="914"/>
      <c r="S14" s="913" t="s">
        <v>153</v>
      </c>
      <c r="T14" s="914"/>
      <c r="U14" s="913" t="s">
        <v>155</v>
      </c>
      <c r="V14" s="914"/>
      <c r="W14" s="913" t="s">
        <v>154</v>
      </c>
      <c r="X14" s="914"/>
      <c r="Y14" s="913" t="s">
        <v>149</v>
      </c>
      <c r="Z14" s="914"/>
      <c r="AA14" s="913" t="s">
        <v>150</v>
      </c>
      <c r="AB14" s="914"/>
      <c r="AC14" s="913" t="s">
        <v>151</v>
      </c>
      <c r="AD14" s="914"/>
      <c r="AE14" s="913" t="s">
        <v>68</v>
      </c>
      <c r="AF14" s="915"/>
      <c r="AG14" s="242"/>
      <c r="AH14" s="242"/>
      <c r="AI14" s="15"/>
      <c r="AJ14" s="15"/>
      <c r="AK14" s="15"/>
      <c r="AL14" s="15"/>
    </row>
    <row r="15" spans="1:48" s="3" customFormat="1" ht="18.75" customHeight="1">
      <c r="A15" s="23"/>
      <c r="B15" s="542" t="s">
        <v>65</v>
      </c>
      <c r="C15" s="240"/>
      <c r="D15" s="240"/>
      <c r="E15" s="240"/>
      <c r="F15" s="241"/>
      <c r="G15" s="913"/>
      <c r="H15" s="914"/>
      <c r="I15" s="913"/>
      <c r="J15" s="914"/>
      <c r="K15" s="913"/>
      <c r="L15" s="914"/>
      <c r="M15" s="913"/>
      <c r="N15" s="914"/>
      <c r="O15" s="913"/>
      <c r="P15" s="914"/>
      <c r="Q15" s="913"/>
      <c r="R15" s="914"/>
      <c r="S15" s="913"/>
      <c r="T15" s="914"/>
      <c r="U15" s="913"/>
      <c r="V15" s="914"/>
      <c r="W15" s="913"/>
      <c r="X15" s="914"/>
      <c r="Y15" s="913"/>
      <c r="Z15" s="914"/>
      <c r="AA15" s="913"/>
      <c r="AB15" s="914"/>
      <c r="AC15" s="913"/>
      <c r="AD15" s="914"/>
      <c r="AE15" s="913">
        <f>SUM(G15:AD15)</f>
        <v>0</v>
      </c>
      <c r="AF15" s="915"/>
      <c r="AG15" s="242"/>
      <c r="AH15" s="242"/>
      <c r="AI15" s="15"/>
      <c r="AJ15" s="15"/>
      <c r="AK15" s="15"/>
      <c r="AL15" s="15"/>
    </row>
    <row r="16" spans="1:48" s="3" customFormat="1" ht="18.75" customHeight="1">
      <c r="A16" s="23"/>
      <c r="B16" s="542" t="s">
        <v>66</v>
      </c>
      <c r="C16" s="240"/>
      <c r="D16" s="240"/>
      <c r="E16" s="240"/>
      <c r="F16" s="241"/>
      <c r="G16" s="913"/>
      <c r="H16" s="914"/>
      <c r="I16" s="913"/>
      <c r="J16" s="914"/>
      <c r="K16" s="913"/>
      <c r="L16" s="914"/>
      <c r="M16" s="913"/>
      <c r="N16" s="914"/>
      <c r="O16" s="913"/>
      <c r="P16" s="914"/>
      <c r="Q16" s="913"/>
      <c r="R16" s="914"/>
      <c r="S16" s="913"/>
      <c r="T16" s="914"/>
      <c r="U16" s="913"/>
      <c r="V16" s="914"/>
      <c r="W16" s="913"/>
      <c r="X16" s="914"/>
      <c r="Y16" s="913"/>
      <c r="Z16" s="914"/>
      <c r="AA16" s="913"/>
      <c r="AB16" s="914"/>
      <c r="AC16" s="913"/>
      <c r="AD16" s="914"/>
      <c r="AE16" s="913">
        <f t="shared" ref="AE16:AE20" si="1">SUM(G16:AD16)</f>
        <v>0</v>
      </c>
      <c r="AF16" s="915"/>
      <c r="AG16" s="242"/>
      <c r="AH16" s="242"/>
      <c r="AI16" s="15"/>
      <c r="AJ16" s="15"/>
      <c r="AK16" s="15"/>
      <c r="AL16" s="15"/>
    </row>
    <row r="17" spans="1:48" s="3" customFormat="1" ht="18.75" customHeight="1">
      <c r="A17" s="23"/>
      <c r="B17" s="542" t="s">
        <v>509</v>
      </c>
      <c r="C17" s="240"/>
      <c r="D17" s="240"/>
      <c r="E17" s="240"/>
      <c r="F17" s="241"/>
      <c r="G17" s="913"/>
      <c r="H17" s="914"/>
      <c r="I17" s="913"/>
      <c r="J17" s="914"/>
      <c r="K17" s="913"/>
      <c r="L17" s="914"/>
      <c r="M17" s="913"/>
      <c r="N17" s="914"/>
      <c r="O17" s="913"/>
      <c r="P17" s="914"/>
      <c r="Q17" s="913"/>
      <c r="R17" s="914"/>
      <c r="S17" s="913"/>
      <c r="T17" s="914"/>
      <c r="U17" s="913"/>
      <c r="V17" s="914"/>
      <c r="W17" s="913"/>
      <c r="X17" s="914"/>
      <c r="Y17" s="913"/>
      <c r="Z17" s="914"/>
      <c r="AA17" s="913"/>
      <c r="AB17" s="914"/>
      <c r="AC17" s="913"/>
      <c r="AD17" s="914"/>
      <c r="AE17" s="913">
        <f t="shared" si="1"/>
        <v>0</v>
      </c>
      <c r="AF17" s="915"/>
      <c r="AG17" s="242"/>
      <c r="AH17" s="242"/>
      <c r="AI17" s="15"/>
      <c r="AJ17" s="15"/>
      <c r="AK17" s="15"/>
      <c r="AL17" s="15"/>
    </row>
    <row r="18" spans="1:48" s="3" customFormat="1" ht="18.75" customHeight="1">
      <c r="A18" s="23"/>
      <c r="B18" s="542" t="s">
        <v>599</v>
      </c>
      <c r="C18" s="240"/>
      <c r="D18" s="240"/>
      <c r="E18" s="240"/>
      <c r="F18" s="241"/>
      <c r="G18" s="913"/>
      <c r="H18" s="914"/>
      <c r="I18" s="913"/>
      <c r="J18" s="914"/>
      <c r="K18" s="913"/>
      <c r="L18" s="914"/>
      <c r="M18" s="913"/>
      <c r="N18" s="914"/>
      <c r="O18" s="913"/>
      <c r="P18" s="914"/>
      <c r="Q18" s="913"/>
      <c r="R18" s="914"/>
      <c r="S18" s="913"/>
      <c r="T18" s="914"/>
      <c r="U18" s="913"/>
      <c r="V18" s="914"/>
      <c r="W18" s="913"/>
      <c r="X18" s="914"/>
      <c r="Y18" s="913"/>
      <c r="Z18" s="914"/>
      <c r="AA18" s="913"/>
      <c r="AB18" s="914"/>
      <c r="AC18" s="913"/>
      <c r="AD18" s="914"/>
      <c r="AE18" s="913">
        <f t="shared" si="1"/>
        <v>0</v>
      </c>
      <c r="AF18" s="915"/>
      <c r="AG18" s="242"/>
      <c r="AH18" s="242"/>
      <c r="AI18" s="15"/>
      <c r="AJ18" s="15"/>
      <c r="AK18" s="15"/>
      <c r="AL18" s="15"/>
    </row>
    <row r="19" spans="1:48" s="3" customFormat="1" ht="18.75" customHeight="1">
      <c r="A19" s="23"/>
      <c r="B19" s="103" t="s">
        <v>784</v>
      </c>
      <c r="C19" s="240"/>
      <c r="D19" s="240"/>
      <c r="E19" s="240"/>
      <c r="F19" s="241"/>
      <c r="G19" s="913"/>
      <c r="H19" s="914"/>
      <c r="I19" s="913"/>
      <c r="J19" s="914"/>
      <c r="K19" s="913"/>
      <c r="L19" s="914"/>
      <c r="M19" s="913"/>
      <c r="N19" s="914"/>
      <c r="O19" s="913"/>
      <c r="P19" s="914"/>
      <c r="Q19" s="913"/>
      <c r="R19" s="914"/>
      <c r="S19" s="913"/>
      <c r="T19" s="914"/>
      <c r="U19" s="913"/>
      <c r="V19" s="914"/>
      <c r="W19" s="913"/>
      <c r="X19" s="914"/>
      <c r="Y19" s="913"/>
      <c r="Z19" s="914"/>
      <c r="AA19" s="913"/>
      <c r="AB19" s="914"/>
      <c r="AC19" s="913"/>
      <c r="AD19" s="914"/>
      <c r="AE19" s="913">
        <f t="shared" si="1"/>
        <v>0</v>
      </c>
      <c r="AF19" s="915"/>
      <c r="AG19" s="242"/>
      <c r="AH19" s="242"/>
      <c r="AI19" s="15"/>
      <c r="AJ19" s="15"/>
      <c r="AK19" s="15"/>
      <c r="AL19" s="15"/>
    </row>
    <row r="20" spans="1:48" s="3" customFormat="1" ht="18.75" customHeight="1">
      <c r="B20" s="19" t="s">
        <v>68</v>
      </c>
      <c r="C20" s="17"/>
      <c r="D20" s="17"/>
      <c r="E20" s="17"/>
      <c r="F20" s="18"/>
      <c r="G20" s="712">
        <f>SUM(G15:H19)</f>
        <v>0</v>
      </c>
      <c r="H20" s="712"/>
      <c r="I20" s="712">
        <f>SUM(I15:J19)</f>
        <v>0</v>
      </c>
      <c r="J20" s="712"/>
      <c r="K20" s="712">
        <f>SUM(K15:L19)</f>
        <v>0</v>
      </c>
      <c r="L20" s="712"/>
      <c r="M20" s="712">
        <f>SUM(M15:N19)</f>
        <v>0</v>
      </c>
      <c r="N20" s="712"/>
      <c r="O20" s="712">
        <f>SUM(O15:P19)</f>
        <v>0</v>
      </c>
      <c r="P20" s="712"/>
      <c r="Q20" s="712">
        <f>SUM(Q15:R19)</f>
        <v>0</v>
      </c>
      <c r="R20" s="712"/>
      <c r="S20" s="712">
        <f>SUM(S15:T19)</f>
        <v>0</v>
      </c>
      <c r="T20" s="712"/>
      <c r="U20" s="712">
        <f>SUM(U15:V19)</f>
        <v>0</v>
      </c>
      <c r="V20" s="712"/>
      <c r="W20" s="712">
        <f>SUM(W15:X19)</f>
        <v>0</v>
      </c>
      <c r="X20" s="712"/>
      <c r="Y20" s="712">
        <f>SUM(Y15:Z19)</f>
        <v>0</v>
      </c>
      <c r="Z20" s="712"/>
      <c r="AA20" s="712">
        <f>SUM(AA15:AB19)</f>
        <v>0</v>
      </c>
      <c r="AB20" s="712"/>
      <c r="AC20" s="712">
        <f>SUM(AC15:AD19)</f>
        <v>0</v>
      </c>
      <c r="AD20" s="712"/>
      <c r="AE20" s="913">
        <f t="shared" si="1"/>
        <v>0</v>
      </c>
      <c r="AF20" s="915"/>
      <c r="AG20" s="242"/>
      <c r="AH20" s="15"/>
      <c r="AI20" s="15"/>
      <c r="AJ20" s="15"/>
      <c r="AK20" s="15"/>
      <c r="AL20" s="15"/>
      <c r="AM20" s="15"/>
      <c r="AN20" s="15"/>
    </row>
    <row r="21" spans="1:48" s="3" customFormat="1" ht="18.75" customHeight="1">
      <c r="B21" s="15"/>
      <c r="C21" s="15"/>
      <c r="D21" s="15"/>
      <c r="E21" s="15"/>
      <c r="F21" s="15"/>
      <c r="G21" s="412"/>
      <c r="H21" s="412"/>
      <c r="I21" s="412"/>
      <c r="J21" s="412"/>
      <c r="K21" s="412"/>
      <c r="L21" s="412"/>
      <c r="M21" s="412"/>
      <c r="N21" s="412"/>
      <c r="O21" s="412"/>
      <c r="P21" s="412"/>
      <c r="Q21" s="412"/>
      <c r="R21" s="412"/>
      <c r="S21" s="412"/>
      <c r="T21" s="412"/>
      <c r="U21" s="412"/>
      <c r="V21" s="412"/>
      <c r="W21" s="412"/>
      <c r="X21" s="412"/>
      <c r="Y21" s="412"/>
      <c r="Z21" s="412"/>
      <c r="AA21" s="412"/>
      <c r="AB21" s="412"/>
      <c r="AC21" s="412"/>
      <c r="AD21" s="412"/>
      <c r="AE21" s="412"/>
      <c r="AF21" s="412"/>
      <c r="AG21" s="242"/>
      <c r="AH21" s="15"/>
      <c r="AI21" s="15"/>
      <c r="AJ21" s="15"/>
      <c r="AK21" s="15"/>
      <c r="AL21" s="15"/>
      <c r="AM21" s="15"/>
      <c r="AN21" s="15"/>
    </row>
    <row r="22" spans="1:48" s="3" customFormat="1" ht="18.75" customHeight="1">
      <c r="A22" s="107" t="s">
        <v>579</v>
      </c>
      <c r="B22" s="100"/>
      <c r="C22" s="104"/>
      <c r="D22" s="104"/>
      <c r="E22" s="104"/>
      <c r="F22" s="104"/>
      <c r="G22" s="104"/>
      <c r="H22" s="104"/>
      <c r="I22" s="104"/>
      <c r="J22" s="104"/>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row>
    <row r="23" spans="1:48" s="3" customFormat="1" ht="18.75" customHeight="1">
      <c r="A23" s="23"/>
      <c r="B23" s="69" t="s">
        <v>510</v>
      </c>
      <c r="C23" s="69"/>
      <c r="D23" s="69"/>
      <c r="E23" s="69"/>
      <c r="F23" s="69"/>
      <c r="G23" s="69"/>
      <c r="H23" s="69"/>
      <c r="I23" s="69"/>
      <c r="J23" s="69"/>
      <c r="K23" s="100"/>
      <c r="L23" s="100"/>
      <c r="M23" s="100"/>
      <c r="N23" s="100"/>
      <c r="O23" s="100"/>
      <c r="P23" s="100"/>
      <c r="Q23" s="100"/>
      <c r="R23" s="100"/>
      <c r="S23" s="100"/>
      <c r="T23" s="100"/>
      <c r="U23" s="100"/>
      <c r="V23" s="100"/>
      <c r="W23" s="100"/>
      <c r="X23" s="100"/>
      <c r="Y23" s="100"/>
      <c r="Z23" s="100"/>
      <c r="AA23" s="100"/>
      <c r="AB23" s="100"/>
      <c r="AC23" s="100" t="s">
        <v>157</v>
      </c>
      <c r="AD23" s="100"/>
      <c r="AE23" s="100" t="s">
        <v>156</v>
      </c>
      <c r="AF23" s="100"/>
      <c r="AG23" s="100"/>
      <c r="AH23" s="100"/>
      <c r="AI23" s="100"/>
      <c r="AJ23" s="100"/>
      <c r="AK23" s="100"/>
      <c r="AL23" s="100"/>
      <c r="AM23" s="100"/>
      <c r="AN23" s="15"/>
      <c r="AO23" s="15"/>
      <c r="AP23" s="15"/>
      <c r="AQ23" s="15"/>
      <c r="AR23" s="15"/>
      <c r="AS23" s="15"/>
      <c r="AT23" s="15"/>
      <c r="AU23" s="15"/>
      <c r="AV23" s="15"/>
    </row>
    <row r="24" spans="1:48" s="3" customFormat="1" ht="18.75" customHeight="1">
      <c r="A24" s="23"/>
      <c r="B24" s="68" t="s">
        <v>64</v>
      </c>
      <c r="C24" s="69"/>
      <c r="D24" s="69"/>
      <c r="E24" s="69"/>
      <c r="F24" s="70"/>
      <c r="G24" s="917" t="s">
        <v>143</v>
      </c>
      <c r="H24" s="918"/>
      <c r="I24" s="917" t="s">
        <v>144</v>
      </c>
      <c r="J24" s="918"/>
      <c r="K24" s="913" t="s">
        <v>145</v>
      </c>
      <c r="L24" s="914"/>
      <c r="M24" s="913" t="s">
        <v>146</v>
      </c>
      <c r="N24" s="914"/>
      <c r="O24" s="913" t="s">
        <v>147</v>
      </c>
      <c r="P24" s="914"/>
      <c r="Q24" s="913" t="s">
        <v>148</v>
      </c>
      <c r="R24" s="914"/>
      <c r="S24" s="913" t="s">
        <v>153</v>
      </c>
      <c r="T24" s="914"/>
      <c r="U24" s="913" t="s">
        <v>155</v>
      </c>
      <c r="V24" s="914"/>
      <c r="W24" s="913" t="s">
        <v>154</v>
      </c>
      <c r="X24" s="914"/>
      <c r="Y24" s="913" t="s">
        <v>149</v>
      </c>
      <c r="Z24" s="914"/>
      <c r="AA24" s="913" t="s">
        <v>150</v>
      </c>
      <c r="AB24" s="914"/>
      <c r="AC24" s="913" t="s">
        <v>151</v>
      </c>
      <c r="AD24" s="914"/>
      <c r="AE24" s="913" t="s">
        <v>152</v>
      </c>
      <c r="AF24" s="915"/>
      <c r="AG24" s="100"/>
      <c r="AH24" s="100"/>
      <c r="AI24" s="15"/>
      <c r="AJ24" s="15"/>
      <c r="AK24" s="15"/>
      <c r="AL24" s="15"/>
      <c r="AM24" s="15"/>
      <c r="AN24" s="15"/>
    </row>
    <row r="25" spans="1:48" s="3" customFormat="1" ht="18.75" customHeight="1">
      <c r="A25" s="23"/>
      <c r="B25" s="542" t="s">
        <v>65</v>
      </c>
      <c r="C25" s="543"/>
      <c r="D25" s="543"/>
      <c r="E25" s="543"/>
      <c r="F25" s="544"/>
      <c r="G25" s="913"/>
      <c r="H25" s="915"/>
      <c r="I25" s="913"/>
      <c r="J25" s="915"/>
      <c r="K25" s="913"/>
      <c r="L25" s="915"/>
      <c r="M25" s="913"/>
      <c r="N25" s="915"/>
      <c r="O25" s="913"/>
      <c r="P25" s="915"/>
      <c r="Q25" s="913"/>
      <c r="R25" s="915"/>
      <c r="S25" s="913"/>
      <c r="T25" s="915"/>
      <c r="U25" s="913">
        <v>1</v>
      </c>
      <c r="V25" s="915"/>
      <c r="W25" s="913"/>
      <c r="X25" s="915"/>
      <c r="Y25" s="913"/>
      <c r="Z25" s="915"/>
      <c r="AA25" s="913"/>
      <c r="AB25" s="915"/>
      <c r="AC25" s="913"/>
      <c r="AD25" s="915"/>
      <c r="AE25" s="913">
        <f t="shared" ref="AE25:AE30" si="2">SUM(G25:AD25)</f>
        <v>1</v>
      </c>
      <c r="AF25" s="915"/>
      <c r="AG25" s="100"/>
      <c r="AH25" s="100"/>
      <c r="AI25" s="15"/>
      <c r="AJ25" s="15"/>
      <c r="AK25" s="15"/>
      <c r="AL25" s="15"/>
      <c r="AM25" s="15"/>
      <c r="AN25" s="15"/>
    </row>
    <row r="26" spans="1:48" s="3" customFormat="1" ht="18.75" customHeight="1">
      <c r="A26" s="23"/>
      <c r="B26" s="542" t="s">
        <v>66</v>
      </c>
      <c r="C26" s="543"/>
      <c r="D26" s="543"/>
      <c r="E26" s="543"/>
      <c r="F26" s="544"/>
      <c r="G26" s="913"/>
      <c r="H26" s="915"/>
      <c r="I26" s="913">
        <v>1</v>
      </c>
      <c r="J26" s="915"/>
      <c r="K26" s="913"/>
      <c r="L26" s="915"/>
      <c r="M26" s="913"/>
      <c r="N26" s="915"/>
      <c r="O26" s="913"/>
      <c r="P26" s="915"/>
      <c r="Q26" s="913"/>
      <c r="R26" s="915"/>
      <c r="S26" s="913"/>
      <c r="T26" s="915"/>
      <c r="U26" s="913"/>
      <c r="V26" s="915"/>
      <c r="W26" s="913"/>
      <c r="X26" s="915"/>
      <c r="Y26" s="913"/>
      <c r="Z26" s="915"/>
      <c r="AA26" s="913"/>
      <c r="AB26" s="915"/>
      <c r="AC26" s="913"/>
      <c r="AD26" s="915"/>
      <c r="AE26" s="913">
        <f t="shared" si="2"/>
        <v>1</v>
      </c>
      <c r="AF26" s="915"/>
      <c r="AG26" s="100"/>
      <c r="AH26" s="100"/>
      <c r="AI26" s="15"/>
      <c r="AJ26" s="15"/>
      <c r="AK26" s="15"/>
      <c r="AL26" s="15"/>
      <c r="AM26" s="15"/>
      <c r="AN26" s="15"/>
    </row>
    <row r="27" spans="1:48" s="3" customFormat="1" ht="18.75" customHeight="1">
      <c r="A27" s="23"/>
      <c r="B27" s="542" t="s">
        <v>509</v>
      </c>
      <c r="C27" s="543"/>
      <c r="D27" s="543"/>
      <c r="E27" s="543"/>
      <c r="F27" s="544"/>
      <c r="G27" s="913"/>
      <c r="H27" s="915"/>
      <c r="I27" s="913"/>
      <c r="J27" s="915"/>
      <c r="K27" s="913"/>
      <c r="L27" s="915"/>
      <c r="M27" s="913">
        <v>1</v>
      </c>
      <c r="N27" s="915"/>
      <c r="O27" s="913"/>
      <c r="P27" s="915"/>
      <c r="Q27" s="913"/>
      <c r="R27" s="915"/>
      <c r="S27" s="913"/>
      <c r="T27" s="915"/>
      <c r="U27" s="913"/>
      <c r="V27" s="915"/>
      <c r="W27" s="913"/>
      <c r="X27" s="915"/>
      <c r="Y27" s="913"/>
      <c r="Z27" s="915"/>
      <c r="AA27" s="913"/>
      <c r="AB27" s="915"/>
      <c r="AC27" s="913"/>
      <c r="AD27" s="915"/>
      <c r="AE27" s="913">
        <f t="shared" si="2"/>
        <v>1</v>
      </c>
      <c r="AF27" s="915"/>
      <c r="AG27" s="100"/>
      <c r="AH27" s="100"/>
      <c r="AI27" s="15"/>
      <c r="AJ27" s="15"/>
      <c r="AK27" s="15"/>
      <c r="AL27" s="15"/>
      <c r="AM27" s="15"/>
      <c r="AN27" s="15"/>
    </row>
    <row r="28" spans="1:48" s="3" customFormat="1" ht="18.75" customHeight="1">
      <c r="A28" s="23"/>
      <c r="B28" s="542" t="s">
        <v>599</v>
      </c>
      <c r="C28" s="543"/>
      <c r="D28" s="543"/>
      <c r="E28" s="543"/>
      <c r="F28" s="544"/>
      <c r="G28" s="913"/>
      <c r="H28" s="915"/>
      <c r="I28" s="913"/>
      <c r="J28" s="915"/>
      <c r="K28" s="913"/>
      <c r="L28" s="915"/>
      <c r="M28" s="913"/>
      <c r="N28" s="915"/>
      <c r="O28" s="913"/>
      <c r="P28" s="915"/>
      <c r="Q28" s="913"/>
      <c r="R28" s="915"/>
      <c r="S28" s="913"/>
      <c r="T28" s="915"/>
      <c r="U28" s="913"/>
      <c r="V28" s="915"/>
      <c r="W28" s="913"/>
      <c r="X28" s="915"/>
      <c r="Y28" s="913"/>
      <c r="Z28" s="915"/>
      <c r="AA28" s="913"/>
      <c r="AB28" s="915"/>
      <c r="AC28" s="913"/>
      <c r="AD28" s="915"/>
      <c r="AE28" s="913">
        <f t="shared" si="2"/>
        <v>0</v>
      </c>
      <c r="AF28" s="915"/>
      <c r="AG28" s="100"/>
      <c r="AH28" s="100"/>
      <c r="AI28" s="15"/>
      <c r="AJ28" s="15"/>
      <c r="AK28" s="15"/>
      <c r="AL28" s="15"/>
      <c r="AM28" s="15"/>
      <c r="AN28" s="15"/>
    </row>
    <row r="29" spans="1:48" s="3" customFormat="1" ht="18.75" customHeight="1">
      <c r="A29" s="23"/>
      <c r="B29" s="96" t="s">
        <v>784</v>
      </c>
      <c r="C29" s="97"/>
      <c r="D29" s="97"/>
      <c r="E29" s="97"/>
      <c r="F29" s="98"/>
      <c r="G29" s="913"/>
      <c r="H29" s="914"/>
      <c r="I29" s="913"/>
      <c r="J29" s="914"/>
      <c r="K29" s="913"/>
      <c r="L29" s="914"/>
      <c r="M29" s="913"/>
      <c r="N29" s="914"/>
      <c r="O29" s="913"/>
      <c r="P29" s="914"/>
      <c r="Q29" s="913"/>
      <c r="R29" s="914"/>
      <c r="S29" s="913"/>
      <c r="T29" s="914"/>
      <c r="U29" s="913">
        <v>1</v>
      </c>
      <c r="V29" s="914"/>
      <c r="W29" s="913"/>
      <c r="X29" s="914"/>
      <c r="Y29" s="913"/>
      <c r="Z29" s="914"/>
      <c r="AA29" s="913"/>
      <c r="AB29" s="914"/>
      <c r="AC29" s="913"/>
      <c r="AD29" s="914"/>
      <c r="AE29" s="913">
        <f t="shared" si="2"/>
        <v>1</v>
      </c>
      <c r="AF29" s="915"/>
      <c r="AG29" s="100"/>
      <c r="AH29" s="100"/>
      <c r="AI29" s="15"/>
      <c r="AJ29" s="15"/>
      <c r="AK29" s="15"/>
      <c r="AL29" s="15"/>
      <c r="AM29" s="15"/>
      <c r="AN29" s="15"/>
    </row>
    <row r="30" spans="1:48" s="3" customFormat="1" ht="18.75" customHeight="1">
      <c r="B30" s="19" t="s">
        <v>68</v>
      </c>
      <c r="C30" s="17"/>
      <c r="D30" s="17"/>
      <c r="E30" s="17"/>
      <c r="F30" s="18"/>
      <c r="G30" s="712">
        <f>SUM(G25:H29)</f>
        <v>0</v>
      </c>
      <c r="H30" s="712"/>
      <c r="I30" s="712">
        <f t="shared" ref="I30" si="3">SUM(I25:J29)</f>
        <v>1</v>
      </c>
      <c r="J30" s="712"/>
      <c r="K30" s="712">
        <f t="shared" ref="K30" si="4">SUM(K25:L29)</f>
        <v>0</v>
      </c>
      <c r="L30" s="712"/>
      <c r="M30" s="712">
        <f t="shared" ref="M30" si="5">SUM(M25:N29)</f>
        <v>1</v>
      </c>
      <c r="N30" s="712"/>
      <c r="O30" s="712">
        <f t="shared" ref="O30" si="6">SUM(O25:P29)</f>
        <v>0</v>
      </c>
      <c r="P30" s="712"/>
      <c r="Q30" s="712">
        <f t="shared" ref="Q30" si="7">SUM(Q25:R29)</f>
        <v>0</v>
      </c>
      <c r="R30" s="712"/>
      <c r="S30" s="712">
        <f t="shared" ref="S30" si="8">SUM(S25:T29)</f>
        <v>0</v>
      </c>
      <c r="T30" s="712"/>
      <c r="U30" s="712">
        <f t="shared" ref="U30" si="9">SUM(U25:V29)</f>
        <v>2</v>
      </c>
      <c r="V30" s="712"/>
      <c r="W30" s="712">
        <f t="shared" ref="W30" si="10">SUM(W25:X29)</f>
        <v>0</v>
      </c>
      <c r="X30" s="712"/>
      <c r="Y30" s="712">
        <f t="shared" ref="Y30" si="11">SUM(Y25:Z29)</f>
        <v>0</v>
      </c>
      <c r="Z30" s="712"/>
      <c r="AA30" s="712">
        <f t="shared" ref="AA30" si="12">SUM(AA25:AB29)</f>
        <v>0</v>
      </c>
      <c r="AB30" s="712"/>
      <c r="AC30" s="712">
        <f t="shared" ref="AC30" si="13">SUM(AC25:AD29)</f>
        <v>0</v>
      </c>
      <c r="AD30" s="712"/>
      <c r="AE30" s="913">
        <f t="shared" si="2"/>
        <v>4</v>
      </c>
      <c r="AF30" s="915"/>
      <c r="AG30" s="100"/>
      <c r="AH30" s="15"/>
      <c r="AI30" s="15"/>
      <c r="AJ30" s="15"/>
      <c r="AK30" s="15"/>
      <c r="AL30" s="15"/>
      <c r="AM30" s="15"/>
      <c r="AN30" s="15"/>
    </row>
    <row r="31" spans="1:48" s="3" customFormat="1" ht="18.75" customHeight="1">
      <c r="B31" s="15"/>
      <c r="C31" s="15"/>
      <c r="D31" s="15"/>
      <c r="E31" s="15"/>
      <c r="F31" s="15"/>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7"/>
      <c r="AH31" s="15"/>
      <c r="AI31" s="15"/>
      <c r="AJ31" s="15"/>
      <c r="AK31" s="15"/>
      <c r="AL31" s="15"/>
      <c r="AM31" s="15"/>
      <c r="AN31" s="15"/>
    </row>
    <row r="32" spans="1:48" s="3" customFormat="1" ht="18.75" customHeight="1">
      <c r="B32" s="15"/>
      <c r="C32" s="15"/>
      <c r="D32" s="15"/>
      <c r="E32" s="15"/>
      <c r="F32" s="15"/>
      <c r="G32" s="412"/>
      <c r="H32" s="412"/>
      <c r="I32" s="412"/>
      <c r="J32" s="412"/>
      <c r="K32" s="412"/>
      <c r="L32" s="412"/>
      <c r="M32" s="412"/>
      <c r="N32" s="412"/>
      <c r="O32" s="412"/>
      <c r="P32" s="412"/>
      <c r="Q32" s="412"/>
      <c r="R32" s="412"/>
      <c r="S32" s="412"/>
      <c r="T32" s="412"/>
      <c r="U32" s="412"/>
      <c r="V32" s="412"/>
      <c r="W32" s="412"/>
      <c r="X32" s="412"/>
      <c r="Y32" s="412"/>
      <c r="Z32" s="412"/>
      <c r="AA32" s="412"/>
      <c r="AB32" s="412"/>
      <c r="AC32" s="412"/>
      <c r="AD32" s="412"/>
      <c r="AE32" s="412"/>
      <c r="AF32" s="412"/>
      <c r="AG32" s="242"/>
      <c r="AH32" s="15"/>
      <c r="AI32" s="15"/>
      <c r="AJ32" s="15"/>
      <c r="AK32" s="15"/>
      <c r="AL32" s="15"/>
      <c r="AM32" s="15"/>
      <c r="AN32" s="15"/>
    </row>
    <row r="33" spans="1:43" s="15" customFormat="1" ht="18.75" customHeight="1"/>
    <row r="34" spans="1:43" s="3" customFormat="1" ht="18.75" customHeight="1">
      <c r="A34" s="104" t="s">
        <v>76</v>
      </c>
      <c r="B34" s="104"/>
      <c r="C34" s="104"/>
      <c r="D34" s="104"/>
      <c r="E34" s="104"/>
      <c r="F34" s="104"/>
      <c r="G34" s="104"/>
      <c r="H34" s="104"/>
      <c r="I34" s="104"/>
      <c r="J34" s="104"/>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row>
    <row r="35" spans="1:43" s="3" customFormat="1" ht="18.75" customHeight="1">
      <c r="B35" s="104" t="s">
        <v>158</v>
      </c>
      <c r="C35" s="104"/>
      <c r="D35" s="104"/>
      <c r="E35" s="104"/>
      <c r="F35" s="104"/>
      <c r="G35" s="104"/>
      <c r="H35" s="104"/>
      <c r="I35" s="104"/>
      <c r="J35" s="104"/>
      <c r="K35" s="15"/>
      <c r="L35" s="15"/>
      <c r="M35" s="15"/>
      <c r="N35" s="15"/>
      <c r="O35" s="15"/>
      <c r="P35" s="15"/>
      <c r="Q35" s="15"/>
      <c r="R35" s="15"/>
      <c r="S35" s="15"/>
      <c r="T35" s="15"/>
      <c r="U35" s="15"/>
      <c r="V35" s="15"/>
      <c r="W35" s="15"/>
      <c r="X35" s="15"/>
      <c r="Y35" s="15"/>
      <c r="Z35" s="15"/>
      <c r="AA35" s="15"/>
      <c r="AB35" s="15"/>
      <c r="AC35" s="242" t="s">
        <v>157</v>
      </c>
      <c r="AD35" s="242"/>
      <c r="AE35" s="242" t="s">
        <v>163</v>
      </c>
      <c r="AF35" s="242"/>
      <c r="AG35" s="15"/>
      <c r="AH35" s="15"/>
      <c r="AI35" s="15"/>
      <c r="AJ35" s="15"/>
      <c r="AK35" s="15"/>
      <c r="AL35" s="15"/>
      <c r="AM35" s="15"/>
      <c r="AN35" s="15"/>
      <c r="AO35" s="15"/>
      <c r="AP35" s="15"/>
    </row>
    <row r="36" spans="1:43" s="3" customFormat="1" ht="18.75" customHeight="1">
      <c r="B36" s="103" t="s">
        <v>64</v>
      </c>
      <c r="C36" s="240"/>
      <c r="D36" s="240"/>
      <c r="E36" s="240"/>
      <c r="F36" s="241"/>
      <c r="G36" s="913" t="s">
        <v>143</v>
      </c>
      <c r="H36" s="915"/>
      <c r="I36" s="913" t="s">
        <v>144</v>
      </c>
      <c r="J36" s="915"/>
      <c r="K36" s="913" t="s">
        <v>145</v>
      </c>
      <c r="L36" s="915"/>
      <c r="M36" s="913" t="s">
        <v>146</v>
      </c>
      <c r="N36" s="915"/>
      <c r="O36" s="913" t="s">
        <v>147</v>
      </c>
      <c r="P36" s="915"/>
      <c r="Q36" s="913" t="s">
        <v>148</v>
      </c>
      <c r="R36" s="915"/>
      <c r="S36" s="913" t="s">
        <v>153</v>
      </c>
      <c r="T36" s="915"/>
      <c r="U36" s="913" t="s">
        <v>155</v>
      </c>
      <c r="V36" s="915"/>
      <c r="W36" s="913" t="s">
        <v>154</v>
      </c>
      <c r="X36" s="915"/>
      <c r="Y36" s="913" t="s">
        <v>149</v>
      </c>
      <c r="Z36" s="915"/>
      <c r="AA36" s="913" t="s">
        <v>150</v>
      </c>
      <c r="AB36" s="915"/>
      <c r="AC36" s="913" t="s">
        <v>151</v>
      </c>
      <c r="AD36" s="915"/>
      <c r="AE36" s="913" t="s">
        <v>68</v>
      </c>
      <c r="AF36" s="915"/>
      <c r="AG36" s="15"/>
      <c r="AH36" s="15"/>
      <c r="AI36" s="15"/>
      <c r="AJ36" s="15"/>
      <c r="AK36" s="15"/>
      <c r="AL36" s="15"/>
      <c r="AM36" s="15"/>
      <c r="AN36" s="15"/>
      <c r="AO36" s="15"/>
      <c r="AP36" s="15"/>
    </row>
    <row r="37" spans="1:43" s="3" customFormat="1" ht="18.75" customHeight="1">
      <c r="B37" s="542" t="s">
        <v>65</v>
      </c>
      <c r="C37" s="240"/>
      <c r="D37" s="240"/>
      <c r="E37" s="240"/>
      <c r="F37" s="241"/>
      <c r="G37" s="913"/>
      <c r="H37" s="915"/>
      <c r="I37" s="913"/>
      <c r="J37" s="915"/>
      <c r="K37" s="913"/>
      <c r="L37" s="915"/>
      <c r="M37" s="913"/>
      <c r="N37" s="915"/>
      <c r="O37" s="913"/>
      <c r="P37" s="915"/>
      <c r="Q37" s="913"/>
      <c r="R37" s="915"/>
      <c r="S37" s="913"/>
      <c r="T37" s="915"/>
      <c r="U37" s="913"/>
      <c r="V37" s="915"/>
      <c r="W37" s="913"/>
      <c r="X37" s="915"/>
      <c r="Y37" s="913"/>
      <c r="Z37" s="915"/>
      <c r="AA37" s="913"/>
      <c r="AB37" s="915"/>
      <c r="AC37" s="913"/>
      <c r="AD37" s="915"/>
      <c r="AE37" s="913">
        <f t="shared" ref="AE37:AE42" si="14">SUM(G37:AD37)</f>
        <v>0</v>
      </c>
      <c r="AF37" s="915"/>
      <c r="AG37" s="15"/>
      <c r="AH37" s="15"/>
      <c r="AI37" s="15"/>
      <c r="AJ37" s="15"/>
      <c r="AK37" s="15"/>
      <c r="AL37" s="15"/>
      <c r="AM37" s="15"/>
      <c r="AN37" s="15"/>
      <c r="AO37" s="15"/>
      <c r="AP37" s="15"/>
    </row>
    <row r="38" spans="1:43" s="3" customFormat="1" ht="18.75" customHeight="1">
      <c r="B38" s="542" t="s">
        <v>66</v>
      </c>
      <c r="C38" s="240"/>
      <c r="D38" s="240"/>
      <c r="E38" s="240"/>
      <c r="F38" s="241"/>
      <c r="G38" s="913"/>
      <c r="H38" s="915"/>
      <c r="I38" s="913"/>
      <c r="J38" s="915"/>
      <c r="K38" s="913">
        <v>1</v>
      </c>
      <c r="L38" s="915"/>
      <c r="M38" s="913">
        <v>1</v>
      </c>
      <c r="N38" s="915"/>
      <c r="O38" s="913"/>
      <c r="P38" s="915"/>
      <c r="Q38" s="913">
        <v>3</v>
      </c>
      <c r="R38" s="915"/>
      <c r="S38" s="913">
        <v>4</v>
      </c>
      <c r="T38" s="915"/>
      <c r="U38" s="913">
        <v>1</v>
      </c>
      <c r="V38" s="915"/>
      <c r="W38" s="913"/>
      <c r="X38" s="915"/>
      <c r="Y38" s="913"/>
      <c r="Z38" s="915"/>
      <c r="AA38" s="913"/>
      <c r="AB38" s="915"/>
      <c r="AC38" s="913"/>
      <c r="AD38" s="915"/>
      <c r="AE38" s="913">
        <f t="shared" si="14"/>
        <v>10</v>
      </c>
      <c r="AF38" s="915"/>
      <c r="AG38" s="15"/>
      <c r="AH38" s="15"/>
      <c r="AI38" s="15"/>
      <c r="AJ38" s="15"/>
      <c r="AK38" s="15"/>
      <c r="AL38" s="15"/>
      <c r="AM38" s="15"/>
      <c r="AN38" s="15"/>
      <c r="AO38" s="15"/>
      <c r="AP38" s="15"/>
    </row>
    <row r="39" spans="1:43" s="3" customFormat="1" ht="18.75" customHeight="1">
      <c r="B39" s="542" t="s">
        <v>509</v>
      </c>
      <c r="C39" s="240"/>
      <c r="D39" s="240"/>
      <c r="E39" s="240"/>
      <c r="F39" s="241"/>
      <c r="G39" s="913"/>
      <c r="H39" s="915"/>
      <c r="I39" s="913"/>
      <c r="J39" s="915"/>
      <c r="K39" s="913"/>
      <c r="L39" s="915"/>
      <c r="M39" s="913"/>
      <c r="N39" s="915"/>
      <c r="O39" s="913"/>
      <c r="P39" s="915"/>
      <c r="Q39" s="913">
        <v>1</v>
      </c>
      <c r="R39" s="915"/>
      <c r="S39" s="913">
        <v>9</v>
      </c>
      <c r="T39" s="915"/>
      <c r="U39" s="913"/>
      <c r="V39" s="915"/>
      <c r="W39" s="913"/>
      <c r="X39" s="915"/>
      <c r="Y39" s="913"/>
      <c r="Z39" s="915"/>
      <c r="AA39" s="913">
        <v>1</v>
      </c>
      <c r="AB39" s="915"/>
      <c r="AC39" s="913"/>
      <c r="AD39" s="915"/>
      <c r="AE39" s="913">
        <f t="shared" si="14"/>
        <v>11</v>
      </c>
      <c r="AF39" s="915"/>
      <c r="AJ39" s="15"/>
      <c r="AK39" s="15"/>
      <c r="AL39" s="15"/>
      <c r="AM39" s="15"/>
      <c r="AN39" s="15"/>
      <c r="AO39" s="15"/>
      <c r="AP39" s="15"/>
      <c r="AQ39" s="15"/>
    </row>
    <row r="40" spans="1:43" s="3" customFormat="1" ht="18.75" customHeight="1">
      <c r="B40" s="542" t="s">
        <v>599</v>
      </c>
      <c r="C40" s="240"/>
      <c r="D40" s="240"/>
      <c r="E40" s="240"/>
      <c r="F40" s="241"/>
      <c r="G40" s="913"/>
      <c r="H40" s="915"/>
      <c r="I40" s="913"/>
      <c r="J40" s="915"/>
      <c r="K40" s="913"/>
      <c r="L40" s="915"/>
      <c r="M40" s="913">
        <v>2</v>
      </c>
      <c r="N40" s="915"/>
      <c r="O40" s="913"/>
      <c r="P40" s="915"/>
      <c r="Q40" s="913"/>
      <c r="R40" s="915"/>
      <c r="S40" s="913"/>
      <c r="T40" s="915"/>
      <c r="U40" s="913"/>
      <c r="V40" s="915"/>
      <c r="W40" s="913">
        <v>1</v>
      </c>
      <c r="X40" s="915"/>
      <c r="Y40" s="913"/>
      <c r="Z40" s="915"/>
      <c r="AA40" s="913"/>
      <c r="AB40" s="915"/>
      <c r="AC40" s="913">
        <v>2</v>
      </c>
      <c r="AD40" s="915"/>
      <c r="AE40" s="913">
        <f t="shared" si="14"/>
        <v>5</v>
      </c>
      <c r="AF40" s="915"/>
      <c r="AJ40" s="15"/>
      <c r="AK40" s="15"/>
      <c r="AL40" s="15"/>
      <c r="AM40" s="15"/>
      <c r="AN40" s="15"/>
      <c r="AO40" s="15"/>
      <c r="AP40" s="15"/>
      <c r="AQ40" s="15"/>
    </row>
    <row r="41" spans="1:43" s="3" customFormat="1" ht="18.75" customHeight="1">
      <c r="B41" s="103" t="s">
        <v>784</v>
      </c>
      <c r="C41" s="240"/>
      <c r="D41" s="240"/>
      <c r="E41" s="240"/>
      <c r="F41" s="241"/>
      <c r="G41" s="913">
        <v>2</v>
      </c>
      <c r="H41" s="915"/>
      <c r="I41" s="913">
        <v>1</v>
      </c>
      <c r="J41" s="915"/>
      <c r="K41" s="913">
        <v>2</v>
      </c>
      <c r="L41" s="915"/>
      <c r="M41" s="913">
        <v>11</v>
      </c>
      <c r="N41" s="915"/>
      <c r="O41" s="913"/>
      <c r="P41" s="915"/>
      <c r="Q41" s="913">
        <v>1</v>
      </c>
      <c r="R41" s="915"/>
      <c r="S41" s="913"/>
      <c r="T41" s="915"/>
      <c r="U41" s="913"/>
      <c r="V41" s="915"/>
      <c r="W41" s="913">
        <v>2</v>
      </c>
      <c r="X41" s="915"/>
      <c r="Y41" s="913">
        <v>1</v>
      </c>
      <c r="Z41" s="915"/>
      <c r="AA41" s="913"/>
      <c r="AB41" s="915"/>
      <c r="AC41" s="913"/>
      <c r="AD41" s="915"/>
      <c r="AE41" s="913">
        <f t="shared" si="14"/>
        <v>20</v>
      </c>
      <c r="AF41" s="915"/>
      <c r="AJ41" s="15"/>
      <c r="AK41" s="15"/>
      <c r="AL41" s="15"/>
      <c r="AM41" s="15"/>
      <c r="AN41" s="15"/>
      <c r="AO41" s="15"/>
      <c r="AP41" s="15"/>
      <c r="AQ41" s="15"/>
    </row>
    <row r="42" spans="1:43" s="3" customFormat="1" ht="18.75" customHeight="1">
      <c r="B42" s="19" t="s">
        <v>68</v>
      </c>
      <c r="C42" s="17"/>
      <c r="D42" s="17"/>
      <c r="E42" s="17"/>
      <c r="F42" s="18"/>
      <c r="G42" s="913">
        <f>SUM(G37:H41)</f>
        <v>2</v>
      </c>
      <c r="H42" s="915"/>
      <c r="I42" s="913">
        <f t="shared" ref="I42" si="15">SUM(I37:J41)</f>
        <v>1</v>
      </c>
      <c r="J42" s="915"/>
      <c r="K42" s="913">
        <f t="shared" ref="K42" si="16">SUM(K37:L41)</f>
        <v>3</v>
      </c>
      <c r="L42" s="915"/>
      <c r="M42" s="913">
        <f t="shared" ref="M42" si="17">SUM(M37:N41)</f>
        <v>14</v>
      </c>
      <c r="N42" s="915"/>
      <c r="O42" s="913">
        <f t="shared" ref="O42" si="18">SUM(O37:P41)</f>
        <v>0</v>
      </c>
      <c r="P42" s="915"/>
      <c r="Q42" s="913">
        <f t="shared" ref="Q42" si="19">SUM(Q37:R41)</f>
        <v>5</v>
      </c>
      <c r="R42" s="915"/>
      <c r="S42" s="913">
        <f t="shared" ref="S42" si="20">SUM(S37:T41)</f>
        <v>13</v>
      </c>
      <c r="T42" s="915"/>
      <c r="U42" s="913">
        <f t="shared" ref="U42" si="21">SUM(U37:V41)</f>
        <v>1</v>
      </c>
      <c r="V42" s="915"/>
      <c r="W42" s="913">
        <f t="shared" ref="W42" si="22">SUM(W37:X41)</f>
        <v>3</v>
      </c>
      <c r="X42" s="915"/>
      <c r="Y42" s="913">
        <f t="shared" ref="Y42" si="23">SUM(Y37:Z41)</f>
        <v>1</v>
      </c>
      <c r="Z42" s="915"/>
      <c r="AA42" s="913">
        <f t="shared" ref="AA42" si="24">SUM(AA37:AB41)</f>
        <v>1</v>
      </c>
      <c r="AB42" s="915"/>
      <c r="AC42" s="913">
        <f t="shared" ref="AC42" si="25">SUM(AC37:AD41)</f>
        <v>2</v>
      </c>
      <c r="AD42" s="915"/>
      <c r="AE42" s="913">
        <f t="shared" si="14"/>
        <v>46</v>
      </c>
      <c r="AF42" s="915"/>
      <c r="AJ42" s="15"/>
      <c r="AK42" s="15"/>
      <c r="AL42" s="15"/>
      <c r="AM42" s="15"/>
      <c r="AN42" s="15"/>
      <c r="AO42" s="15"/>
      <c r="AP42" s="15"/>
      <c r="AQ42" s="15"/>
    </row>
    <row r="43" spans="1:43" s="3" customFormat="1" ht="18.75" customHeight="1">
      <c r="B43" s="104"/>
      <c r="C43" s="104"/>
      <c r="D43" s="104"/>
      <c r="E43" s="104"/>
      <c r="F43" s="104"/>
      <c r="G43" s="104"/>
      <c r="H43" s="104"/>
      <c r="I43" s="104"/>
      <c r="J43" s="104"/>
      <c r="K43" s="15"/>
      <c r="L43" s="15"/>
      <c r="M43" s="15"/>
      <c r="N43" s="15"/>
      <c r="O43" s="15"/>
      <c r="P43" s="15"/>
      <c r="Q43" s="15"/>
      <c r="R43" s="15"/>
      <c r="S43" s="15"/>
      <c r="T43" s="15"/>
      <c r="U43" s="15"/>
      <c r="V43" s="15"/>
      <c r="W43" s="15"/>
      <c r="X43" s="15"/>
      <c r="Y43" s="15"/>
      <c r="Z43" s="15"/>
      <c r="AA43" s="15"/>
      <c r="AB43" s="15"/>
      <c r="AC43" s="15"/>
      <c r="AD43" s="15"/>
      <c r="AE43" s="15"/>
      <c r="AF43" s="15"/>
      <c r="AJ43" s="15"/>
      <c r="AK43" s="15"/>
      <c r="AL43" s="15"/>
      <c r="AM43" s="15"/>
      <c r="AN43" s="15"/>
      <c r="AO43" s="15"/>
      <c r="AP43" s="15"/>
      <c r="AQ43" s="15"/>
    </row>
    <row r="44" spans="1:43" s="3" customFormat="1" ht="18.75" customHeight="1">
      <c r="B44" s="104" t="s">
        <v>159</v>
      </c>
      <c r="C44" s="104"/>
      <c r="D44" s="104"/>
      <c r="E44" s="104"/>
      <c r="F44" s="104"/>
      <c r="G44" s="104"/>
      <c r="H44" s="104"/>
      <c r="I44" s="104"/>
      <c r="J44" s="104"/>
      <c r="K44" s="15"/>
      <c r="L44" s="15"/>
      <c r="M44" s="15"/>
      <c r="N44" s="15"/>
      <c r="O44" s="15"/>
      <c r="P44" s="15"/>
      <c r="Q44" s="15"/>
      <c r="R44" s="15"/>
      <c r="S44" s="15"/>
      <c r="T44" s="15"/>
      <c r="U44" s="15"/>
      <c r="V44" s="15"/>
      <c r="W44" s="15"/>
      <c r="X44" s="15"/>
      <c r="Y44" s="15"/>
      <c r="Z44" s="15"/>
      <c r="AA44" s="15"/>
      <c r="AB44" s="15"/>
      <c r="AC44" s="102" t="s">
        <v>157</v>
      </c>
      <c r="AD44" s="102"/>
      <c r="AE44" s="102" t="s">
        <v>70</v>
      </c>
      <c r="AF44" s="102"/>
      <c r="AG44" s="15"/>
      <c r="AH44" s="15"/>
      <c r="AI44" s="15"/>
      <c r="AJ44" s="15"/>
      <c r="AK44" s="15"/>
      <c r="AL44" s="15"/>
      <c r="AM44" s="15"/>
      <c r="AN44" s="15"/>
      <c r="AO44" s="15"/>
      <c r="AP44" s="15"/>
    </row>
    <row r="45" spans="1:43" s="15" customFormat="1" ht="18.75" customHeight="1">
      <c r="B45" s="103" t="s">
        <v>64</v>
      </c>
      <c r="C45" s="97"/>
      <c r="D45" s="97"/>
      <c r="E45" s="97"/>
      <c r="F45" s="98"/>
      <c r="G45" s="913" t="s">
        <v>143</v>
      </c>
      <c r="H45" s="914"/>
      <c r="I45" s="913" t="s">
        <v>144</v>
      </c>
      <c r="J45" s="914"/>
      <c r="K45" s="913" t="s">
        <v>145</v>
      </c>
      <c r="L45" s="914"/>
      <c r="M45" s="913" t="s">
        <v>146</v>
      </c>
      <c r="N45" s="914"/>
      <c r="O45" s="913" t="s">
        <v>147</v>
      </c>
      <c r="P45" s="914"/>
      <c r="Q45" s="913" t="s">
        <v>148</v>
      </c>
      <c r="R45" s="914"/>
      <c r="S45" s="913" t="s">
        <v>153</v>
      </c>
      <c r="T45" s="914"/>
      <c r="U45" s="913" t="s">
        <v>155</v>
      </c>
      <c r="V45" s="914"/>
      <c r="W45" s="913" t="s">
        <v>154</v>
      </c>
      <c r="X45" s="914"/>
      <c r="Y45" s="913" t="s">
        <v>149</v>
      </c>
      <c r="Z45" s="914"/>
      <c r="AA45" s="913" t="s">
        <v>150</v>
      </c>
      <c r="AB45" s="914"/>
      <c r="AC45" s="913" t="s">
        <v>151</v>
      </c>
      <c r="AD45" s="914"/>
      <c r="AE45" s="913" t="s">
        <v>68</v>
      </c>
      <c r="AF45" s="915"/>
    </row>
    <row r="46" spans="1:43" s="15" customFormat="1" ht="18.75" customHeight="1">
      <c r="B46" s="542" t="s">
        <v>65</v>
      </c>
      <c r="C46" s="240"/>
      <c r="D46" s="240"/>
      <c r="E46" s="240"/>
      <c r="F46" s="241"/>
      <c r="G46" s="913"/>
      <c r="H46" s="914"/>
      <c r="I46" s="913"/>
      <c r="J46" s="914"/>
      <c r="K46" s="913"/>
      <c r="L46" s="914"/>
      <c r="M46" s="913"/>
      <c r="N46" s="914"/>
      <c r="O46" s="913"/>
      <c r="P46" s="914"/>
      <c r="Q46" s="913"/>
      <c r="R46" s="914"/>
      <c r="S46" s="913"/>
      <c r="T46" s="914"/>
      <c r="U46" s="913"/>
      <c r="V46" s="914"/>
      <c r="W46" s="913"/>
      <c r="X46" s="914"/>
      <c r="Y46" s="913"/>
      <c r="Z46" s="914"/>
      <c r="AA46" s="913"/>
      <c r="AB46" s="914"/>
      <c r="AC46" s="913"/>
      <c r="AD46" s="914"/>
      <c r="AE46" s="913">
        <f>SUM(G46:AD46)</f>
        <v>0</v>
      </c>
      <c r="AF46" s="915"/>
    </row>
    <row r="47" spans="1:43" s="15" customFormat="1" ht="18.75" customHeight="1">
      <c r="B47" s="542" t="s">
        <v>66</v>
      </c>
      <c r="C47" s="240"/>
      <c r="D47" s="240"/>
      <c r="E47" s="240"/>
      <c r="F47" s="241"/>
      <c r="G47" s="913"/>
      <c r="H47" s="914"/>
      <c r="I47" s="913"/>
      <c r="J47" s="914"/>
      <c r="K47" s="913">
        <v>1</v>
      </c>
      <c r="L47" s="914"/>
      <c r="M47" s="913">
        <v>1</v>
      </c>
      <c r="N47" s="914"/>
      <c r="O47" s="913"/>
      <c r="P47" s="914"/>
      <c r="Q47" s="913">
        <v>1</v>
      </c>
      <c r="R47" s="914"/>
      <c r="S47" s="913">
        <v>1.5</v>
      </c>
      <c r="T47" s="914"/>
      <c r="U47" s="913"/>
      <c r="V47" s="914"/>
      <c r="W47" s="913"/>
      <c r="X47" s="914"/>
      <c r="Y47" s="913"/>
      <c r="Z47" s="914"/>
      <c r="AA47" s="913"/>
      <c r="AB47" s="914"/>
      <c r="AC47" s="913"/>
      <c r="AD47" s="914"/>
      <c r="AE47" s="913">
        <f t="shared" ref="AE47:AE50" si="26">SUM(G47:AD47)</f>
        <v>4.5</v>
      </c>
      <c r="AF47" s="915"/>
    </row>
    <row r="48" spans="1:43" s="15" customFormat="1" ht="18.75" customHeight="1">
      <c r="B48" s="542" t="s">
        <v>509</v>
      </c>
      <c r="C48" s="240"/>
      <c r="D48" s="240"/>
      <c r="E48" s="240"/>
      <c r="F48" s="241"/>
      <c r="G48" s="913"/>
      <c r="H48" s="914"/>
      <c r="I48" s="913"/>
      <c r="J48" s="914"/>
      <c r="K48" s="913"/>
      <c r="L48" s="914"/>
      <c r="M48" s="913"/>
      <c r="N48" s="914"/>
      <c r="O48" s="913"/>
      <c r="P48" s="914"/>
      <c r="Q48" s="913"/>
      <c r="R48" s="914"/>
      <c r="S48" s="913"/>
      <c r="T48" s="914"/>
      <c r="U48" s="913"/>
      <c r="V48" s="914"/>
      <c r="W48" s="913"/>
      <c r="X48" s="914"/>
      <c r="Y48" s="913"/>
      <c r="Z48" s="914"/>
      <c r="AA48" s="913"/>
      <c r="AB48" s="914"/>
      <c r="AC48" s="913"/>
      <c r="AD48" s="914"/>
      <c r="AE48" s="913">
        <f t="shared" si="26"/>
        <v>0</v>
      </c>
      <c r="AF48" s="915"/>
    </row>
    <row r="49" spans="2:42" s="15" customFormat="1" ht="18.75" customHeight="1">
      <c r="B49" s="542" t="s">
        <v>599</v>
      </c>
      <c r="C49" s="240"/>
      <c r="D49" s="240"/>
      <c r="E49" s="240"/>
      <c r="F49" s="241"/>
      <c r="G49" s="913"/>
      <c r="H49" s="914"/>
      <c r="I49" s="913"/>
      <c r="J49" s="914"/>
      <c r="K49" s="913"/>
      <c r="L49" s="914"/>
      <c r="M49" s="913"/>
      <c r="N49" s="914"/>
      <c r="O49" s="913"/>
      <c r="P49" s="914"/>
      <c r="Q49" s="913"/>
      <c r="R49" s="914"/>
      <c r="S49" s="913"/>
      <c r="T49" s="914"/>
      <c r="U49" s="913"/>
      <c r="V49" s="914"/>
      <c r="W49" s="913"/>
      <c r="X49" s="914"/>
      <c r="Y49" s="913"/>
      <c r="Z49" s="914"/>
      <c r="AA49" s="913"/>
      <c r="AB49" s="914"/>
      <c r="AC49" s="913"/>
      <c r="AD49" s="914"/>
      <c r="AE49" s="913">
        <f t="shared" si="26"/>
        <v>0</v>
      </c>
      <c r="AF49" s="915"/>
    </row>
    <row r="50" spans="2:42" s="15" customFormat="1" ht="18.75" customHeight="1">
      <c r="B50" s="103" t="s">
        <v>784</v>
      </c>
      <c r="C50" s="97"/>
      <c r="D50" s="97"/>
      <c r="E50" s="97"/>
      <c r="F50" s="98"/>
      <c r="G50" s="913"/>
      <c r="H50" s="914"/>
      <c r="I50" s="913"/>
      <c r="J50" s="914"/>
      <c r="K50" s="913"/>
      <c r="L50" s="914"/>
      <c r="M50" s="913">
        <v>10</v>
      </c>
      <c r="N50" s="914"/>
      <c r="O50" s="913"/>
      <c r="P50" s="914"/>
      <c r="Q50" s="913"/>
      <c r="R50" s="914"/>
      <c r="S50" s="913"/>
      <c r="T50" s="914"/>
      <c r="U50" s="913"/>
      <c r="V50" s="914"/>
      <c r="W50" s="913"/>
      <c r="X50" s="914"/>
      <c r="Y50" s="913"/>
      <c r="Z50" s="914"/>
      <c r="AA50" s="913"/>
      <c r="AB50" s="914"/>
      <c r="AC50" s="913"/>
      <c r="AD50" s="914"/>
      <c r="AE50" s="913">
        <f t="shared" si="26"/>
        <v>10</v>
      </c>
      <c r="AF50" s="915"/>
    </row>
    <row r="51" spans="2:42" s="15" customFormat="1" ht="18.75" customHeight="1">
      <c r="B51" s="19" t="s">
        <v>68</v>
      </c>
      <c r="C51" s="17"/>
      <c r="D51" s="17"/>
      <c r="E51" s="17"/>
      <c r="F51" s="18"/>
      <c r="G51" s="712">
        <f>SUM(G46:H50)</f>
        <v>0</v>
      </c>
      <c r="H51" s="712"/>
      <c r="I51" s="712">
        <f>SUM(I46:J50)</f>
        <v>0</v>
      </c>
      <c r="J51" s="712"/>
      <c r="K51" s="712">
        <f t="shared" ref="K51" si="27">SUM(K46:L50)</f>
        <v>1</v>
      </c>
      <c r="L51" s="712"/>
      <c r="M51" s="712">
        <f t="shared" ref="M51" si="28">SUM(M46:N50)</f>
        <v>11</v>
      </c>
      <c r="N51" s="712"/>
      <c r="O51" s="712">
        <f t="shared" ref="O51" si="29">SUM(O46:P50)</f>
        <v>0</v>
      </c>
      <c r="P51" s="712"/>
      <c r="Q51" s="712">
        <f t="shared" ref="Q51" si="30">SUM(Q46:R50)</f>
        <v>1</v>
      </c>
      <c r="R51" s="712"/>
      <c r="S51" s="712">
        <f t="shared" ref="S51" si="31">SUM(S46:T50)</f>
        <v>1.5</v>
      </c>
      <c r="T51" s="712"/>
      <c r="U51" s="712">
        <f t="shared" ref="U51" si="32">SUM(U46:V50)</f>
        <v>0</v>
      </c>
      <c r="V51" s="712"/>
      <c r="W51" s="712">
        <f t="shared" ref="W51" si="33">SUM(W46:X50)</f>
        <v>0</v>
      </c>
      <c r="X51" s="712"/>
      <c r="Y51" s="712">
        <f t="shared" ref="Y51" si="34">SUM(Y46:Z50)</f>
        <v>0</v>
      </c>
      <c r="Z51" s="712"/>
      <c r="AA51" s="712">
        <f t="shared" ref="AA51" si="35">SUM(AA46:AB50)</f>
        <v>0</v>
      </c>
      <c r="AB51" s="712"/>
      <c r="AC51" s="712">
        <f t="shared" ref="AC51" si="36">SUM(AC46:AD50)</f>
        <v>0</v>
      </c>
      <c r="AD51" s="712"/>
      <c r="AE51" s="913">
        <f>SUM(G51:AD51)</f>
        <v>14.5</v>
      </c>
      <c r="AF51" s="915"/>
    </row>
    <row r="52" spans="2:42" s="15" customFormat="1" ht="18.75" customHeight="1"/>
    <row r="53" spans="2:42" s="15" customFormat="1" ht="18.75" customHeight="1">
      <c r="B53" s="104" t="s">
        <v>160</v>
      </c>
      <c r="C53" s="104"/>
      <c r="D53" s="104"/>
      <c r="E53" s="104"/>
      <c r="F53" s="104"/>
      <c r="G53" s="104"/>
      <c r="H53" s="104"/>
      <c r="I53" s="104"/>
      <c r="J53" s="104"/>
      <c r="AC53" s="102" t="s">
        <v>157</v>
      </c>
      <c r="AD53" s="102"/>
      <c r="AE53" s="102" t="s">
        <v>163</v>
      </c>
      <c r="AF53" s="102"/>
    </row>
    <row r="54" spans="2:42" s="3" customFormat="1" ht="18.75" customHeight="1">
      <c r="B54" s="103" t="s">
        <v>64</v>
      </c>
      <c r="C54" s="97"/>
      <c r="D54" s="97"/>
      <c r="E54" s="97"/>
      <c r="F54" s="98"/>
      <c r="G54" s="913" t="s">
        <v>143</v>
      </c>
      <c r="H54" s="914"/>
      <c r="I54" s="913" t="s">
        <v>144</v>
      </c>
      <c r="J54" s="914"/>
      <c r="K54" s="913" t="s">
        <v>145</v>
      </c>
      <c r="L54" s="914"/>
      <c r="M54" s="913" t="s">
        <v>146</v>
      </c>
      <c r="N54" s="914"/>
      <c r="O54" s="913" t="s">
        <v>147</v>
      </c>
      <c r="P54" s="914"/>
      <c r="Q54" s="913" t="s">
        <v>148</v>
      </c>
      <c r="R54" s="914"/>
      <c r="S54" s="913" t="s">
        <v>153</v>
      </c>
      <c r="T54" s="914"/>
      <c r="U54" s="913" t="s">
        <v>155</v>
      </c>
      <c r="V54" s="914"/>
      <c r="W54" s="913" t="s">
        <v>154</v>
      </c>
      <c r="X54" s="914"/>
      <c r="Y54" s="913" t="s">
        <v>149</v>
      </c>
      <c r="Z54" s="914"/>
      <c r="AA54" s="913" t="s">
        <v>150</v>
      </c>
      <c r="AB54" s="914"/>
      <c r="AC54" s="913" t="s">
        <v>151</v>
      </c>
      <c r="AD54" s="914"/>
      <c r="AE54" s="913" t="s">
        <v>68</v>
      </c>
      <c r="AF54" s="915"/>
      <c r="AG54" s="15"/>
      <c r="AH54" s="15"/>
      <c r="AI54" s="15"/>
      <c r="AJ54" s="15"/>
      <c r="AK54" s="15"/>
      <c r="AL54" s="15"/>
      <c r="AM54" s="15"/>
      <c r="AN54" s="15"/>
      <c r="AO54" s="15"/>
    </row>
    <row r="55" spans="2:42" s="3" customFormat="1" ht="18.75" customHeight="1">
      <c r="B55" s="542" t="s">
        <v>65</v>
      </c>
      <c r="C55" s="240"/>
      <c r="D55" s="240"/>
      <c r="E55" s="240"/>
      <c r="F55" s="241"/>
      <c r="G55" s="913"/>
      <c r="H55" s="914"/>
      <c r="I55" s="913"/>
      <c r="J55" s="914"/>
      <c r="K55" s="913"/>
      <c r="L55" s="914"/>
      <c r="M55" s="913"/>
      <c r="N55" s="914"/>
      <c r="O55" s="913"/>
      <c r="P55" s="914"/>
      <c r="Q55" s="913"/>
      <c r="R55" s="914"/>
      <c r="S55" s="913"/>
      <c r="T55" s="914"/>
      <c r="U55" s="913"/>
      <c r="V55" s="914"/>
      <c r="W55" s="913"/>
      <c r="X55" s="914"/>
      <c r="Y55" s="913"/>
      <c r="Z55" s="914"/>
      <c r="AA55" s="913"/>
      <c r="AB55" s="914"/>
      <c r="AC55" s="913"/>
      <c r="AD55" s="914"/>
      <c r="AE55" s="913">
        <f t="shared" ref="AE55:AE60" si="37">SUM(G55:AD55)</f>
        <v>0</v>
      </c>
      <c r="AF55" s="915"/>
      <c r="AG55" s="715"/>
      <c r="AH55" s="715"/>
      <c r="AI55" s="15"/>
      <c r="AJ55" s="15"/>
      <c r="AK55" s="15"/>
      <c r="AL55" s="15"/>
      <c r="AM55" s="15"/>
      <c r="AN55" s="15"/>
      <c r="AO55" s="15"/>
    </row>
    <row r="56" spans="2:42" s="3" customFormat="1" ht="18.75" customHeight="1">
      <c r="B56" s="542" t="s">
        <v>66</v>
      </c>
      <c r="C56" s="240"/>
      <c r="D56" s="240"/>
      <c r="E56" s="240"/>
      <c r="F56" s="241"/>
      <c r="G56" s="913"/>
      <c r="H56" s="914"/>
      <c r="I56" s="913"/>
      <c r="J56" s="914"/>
      <c r="K56" s="913">
        <v>1</v>
      </c>
      <c r="L56" s="914"/>
      <c r="M56" s="913"/>
      <c r="N56" s="914"/>
      <c r="O56" s="913"/>
      <c r="P56" s="914"/>
      <c r="Q56" s="913"/>
      <c r="R56" s="914"/>
      <c r="S56" s="913"/>
      <c r="T56" s="914"/>
      <c r="U56" s="913"/>
      <c r="V56" s="914"/>
      <c r="W56" s="913"/>
      <c r="X56" s="914"/>
      <c r="Y56" s="913"/>
      <c r="Z56" s="914"/>
      <c r="AA56" s="913"/>
      <c r="AB56" s="914"/>
      <c r="AC56" s="913"/>
      <c r="AD56" s="914"/>
      <c r="AE56" s="913">
        <f t="shared" si="37"/>
        <v>1</v>
      </c>
      <c r="AF56" s="915"/>
      <c r="AG56" s="99"/>
      <c r="AH56" s="15"/>
      <c r="AI56" s="15"/>
      <c r="AJ56" s="15"/>
      <c r="AK56" s="15"/>
      <c r="AL56" s="15"/>
      <c r="AM56" s="15"/>
      <c r="AN56" s="15"/>
      <c r="AO56" s="15"/>
    </row>
    <row r="57" spans="2:42" s="3" customFormat="1" ht="18.75" customHeight="1">
      <c r="B57" s="542" t="s">
        <v>509</v>
      </c>
      <c r="C57" s="240"/>
      <c r="D57" s="240"/>
      <c r="E57" s="240"/>
      <c r="F57" s="241"/>
      <c r="G57" s="913"/>
      <c r="H57" s="914"/>
      <c r="I57" s="913"/>
      <c r="J57" s="914"/>
      <c r="K57" s="913"/>
      <c r="L57" s="914"/>
      <c r="M57" s="913"/>
      <c r="N57" s="914"/>
      <c r="O57" s="913"/>
      <c r="P57" s="914"/>
      <c r="Q57" s="913"/>
      <c r="R57" s="914"/>
      <c r="S57" s="913">
        <v>2</v>
      </c>
      <c r="T57" s="914"/>
      <c r="U57" s="913"/>
      <c r="V57" s="914"/>
      <c r="W57" s="913"/>
      <c r="X57" s="914"/>
      <c r="Y57" s="913"/>
      <c r="Z57" s="914"/>
      <c r="AA57" s="913"/>
      <c r="AB57" s="914"/>
      <c r="AC57" s="913"/>
      <c r="AD57" s="914"/>
      <c r="AE57" s="913">
        <f t="shared" si="37"/>
        <v>2</v>
      </c>
      <c r="AF57" s="915"/>
      <c r="AG57" s="15"/>
      <c r="AH57" s="15"/>
      <c r="AI57" s="15"/>
      <c r="AJ57" s="15"/>
      <c r="AK57" s="15"/>
      <c r="AL57" s="15"/>
      <c r="AM57" s="15"/>
      <c r="AN57" s="15"/>
      <c r="AO57" s="15"/>
      <c r="AP57" s="15"/>
    </row>
    <row r="58" spans="2:42" s="3" customFormat="1" ht="18.75" customHeight="1">
      <c r="B58" s="542" t="s">
        <v>599</v>
      </c>
      <c r="C58" s="240"/>
      <c r="D58" s="240"/>
      <c r="E58" s="240"/>
      <c r="F58" s="241"/>
      <c r="G58" s="913">
        <v>1</v>
      </c>
      <c r="H58" s="914"/>
      <c r="I58" s="913"/>
      <c r="J58" s="914"/>
      <c r="K58" s="913"/>
      <c r="L58" s="914"/>
      <c r="M58" s="913"/>
      <c r="N58" s="914"/>
      <c r="O58" s="913"/>
      <c r="P58" s="914"/>
      <c r="Q58" s="913"/>
      <c r="R58" s="914"/>
      <c r="S58" s="913"/>
      <c r="T58" s="914"/>
      <c r="U58" s="913"/>
      <c r="V58" s="914"/>
      <c r="W58" s="913"/>
      <c r="X58" s="914"/>
      <c r="Y58" s="913"/>
      <c r="Z58" s="914"/>
      <c r="AA58" s="913"/>
      <c r="AB58" s="914"/>
      <c r="AC58" s="913"/>
      <c r="AD58" s="914"/>
      <c r="AE58" s="913">
        <f t="shared" si="37"/>
        <v>1</v>
      </c>
      <c r="AF58" s="915"/>
      <c r="AG58" s="15"/>
      <c r="AH58" s="15"/>
      <c r="AI58" s="15"/>
      <c r="AJ58" s="15"/>
      <c r="AK58" s="15"/>
      <c r="AL58" s="15"/>
      <c r="AM58" s="15"/>
      <c r="AN58" s="15"/>
      <c r="AO58" s="15"/>
      <c r="AP58" s="15"/>
    </row>
    <row r="59" spans="2:42" s="3" customFormat="1" ht="18.75" customHeight="1">
      <c r="B59" s="103" t="s">
        <v>784</v>
      </c>
      <c r="C59" s="97"/>
      <c r="D59" s="97"/>
      <c r="E59" s="97"/>
      <c r="F59" s="98"/>
      <c r="G59" s="913"/>
      <c r="H59" s="914"/>
      <c r="I59" s="913"/>
      <c r="J59" s="914"/>
      <c r="K59" s="913"/>
      <c r="L59" s="914"/>
      <c r="M59" s="913">
        <v>5</v>
      </c>
      <c r="N59" s="914"/>
      <c r="O59" s="913"/>
      <c r="P59" s="914"/>
      <c r="Q59" s="913">
        <v>1</v>
      </c>
      <c r="R59" s="914"/>
      <c r="S59" s="913"/>
      <c r="T59" s="914"/>
      <c r="U59" s="913"/>
      <c r="V59" s="914"/>
      <c r="W59" s="913"/>
      <c r="X59" s="914"/>
      <c r="Y59" s="913"/>
      <c r="Z59" s="914"/>
      <c r="AA59" s="913"/>
      <c r="AB59" s="914"/>
      <c r="AC59" s="913"/>
      <c r="AD59" s="914"/>
      <c r="AE59" s="913">
        <f t="shared" si="37"/>
        <v>6</v>
      </c>
      <c r="AF59" s="915"/>
      <c r="AG59" s="15"/>
      <c r="AH59" s="15"/>
      <c r="AI59" s="15"/>
      <c r="AJ59" s="15"/>
      <c r="AK59" s="15"/>
      <c r="AL59" s="15"/>
      <c r="AM59" s="15"/>
      <c r="AN59" s="15"/>
      <c r="AO59" s="15"/>
      <c r="AP59" s="15"/>
    </row>
    <row r="60" spans="2:42" s="3" customFormat="1" ht="18.75" customHeight="1">
      <c r="B60" s="19" t="s">
        <v>68</v>
      </c>
      <c r="C60" s="17"/>
      <c r="D60" s="17"/>
      <c r="E60" s="17"/>
      <c r="F60" s="18"/>
      <c r="G60" s="712">
        <f>SUM(G55:H59)</f>
        <v>1</v>
      </c>
      <c r="H60" s="712"/>
      <c r="I60" s="712">
        <f t="shared" ref="I60" si="38">SUM(I55:J59)</f>
        <v>0</v>
      </c>
      <c r="J60" s="712"/>
      <c r="K60" s="712">
        <f t="shared" ref="K60" si="39">SUM(K55:L59)</f>
        <v>1</v>
      </c>
      <c r="L60" s="712"/>
      <c r="M60" s="712">
        <f t="shared" ref="M60" si="40">SUM(M55:N59)</f>
        <v>5</v>
      </c>
      <c r="N60" s="712"/>
      <c r="O60" s="712">
        <f t="shared" ref="O60" si="41">SUM(O55:P59)</f>
        <v>0</v>
      </c>
      <c r="P60" s="712"/>
      <c r="Q60" s="712">
        <f t="shared" ref="Q60" si="42">SUM(Q55:R59)</f>
        <v>1</v>
      </c>
      <c r="R60" s="712"/>
      <c r="S60" s="712">
        <f t="shared" ref="S60" si="43">SUM(S55:T59)</f>
        <v>2</v>
      </c>
      <c r="T60" s="712"/>
      <c r="U60" s="712">
        <f t="shared" ref="U60" si="44">SUM(U55:V59)</f>
        <v>0</v>
      </c>
      <c r="V60" s="712"/>
      <c r="W60" s="712">
        <f t="shared" ref="W60" si="45">SUM(W55:X59)</f>
        <v>0</v>
      </c>
      <c r="X60" s="712"/>
      <c r="Y60" s="712">
        <f t="shared" ref="Y60" si="46">SUM(Y55:Z59)</f>
        <v>0</v>
      </c>
      <c r="Z60" s="712"/>
      <c r="AA60" s="712">
        <f t="shared" ref="AA60" si="47">SUM(AA55:AB59)</f>
        <v>0</v>
      </c>
      <c r="AB60" s="712"/>
      <c r="AC60" s="712">
        <f t="shared" ref="AC60" si="48">SUM(AC55:AD59)</f>
        <v>0</v>
      </c>
      <c r="AD60" s="712"/>
      <c r="AE60" s="913">
        <f t="shared" si="37"/>
        <v>10</v>
      </c>
      <c r="AF60" s="915"/>
      <c r="AG60" s="15"/>
      <c r="AH60" s="15"/>
      <c r="AI60" s="15"/>
      <c r="AJ60" s="15"/>
      <c r="AK60" s="15"/>
      <c r="AL60" s="15"/>
      <c r="AM60" s="15"/>
      <c r="AN60" s="15"/>
      <c r="AO60" s="15"/>
      <c r="AP60" s="15"/>
    </row>
    <row r="61" spans="2:42" s="3" customFormat="1" ht="18.75" customHeight="1">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row>
    <row r="62" spans="2:42" s="3" customFormat="1" ht="18.75" customHeight="1">
      <c r="B62" s="104" t="s">
        <v>161</v>
      </c>
      <c r="C62" s="104"/>
      <c r="D62" s="104"/>
      <c r="E62" s="104"/>
      <c r="F62" s="104"/>
      <c r="G62" s="104"/>
      <c r="H62" s="104"/>
      <c r="I62" s="104"/>
      <c r="J62" s="104"/>
      <c r="K62" s="15"/>
      <c r="L62" s="15"/>
      <c r="M62" s="15"/>
      <c r="N62" s="15"/>
      <c r="O62" s="15"/>
      <c r="P62" s="15"/>
      <c r="Q62" s="15"/>
      <c r="R62" s="15"/>
      <c r="S62" s="15"/>
      <c r="T62" s="15"/>
      <c r="U62" s="15"/>
      <c r="V62" s="15"/>
      <c r="W62" s="15"/>
      <c r="X62" s="15"/>
      <c r="Y62" s="15"/>
      <c r="Z62" s="15"/>
      <c r="AA62" s="15"/>
      <c r="AB62" s="15"/>
      <c r="AC62" s="102" t="s">
        <v>157</v>
      </c>
      <c r="AD62" s="102"/>
      <c r="AE62" s="102" t="s">
        <v>70</v>
      </c>
      <c r="AF62" s="102"/>
      <c r="AG62" s="15"/>
      <c r="AH62" s="15"/>
      <c r="AI62" s="15"/>
      <c r="AJ62" s="15"/>
      <c r="AK62" s="15"/>
      <c r="AL62" s="15"/>
      <c r="AM62" s="15"/>
      <c r="AN62" s="15"/>
      <c r="AO62" s="15"/>
      <c r="AP62" s="15"/>
    </row>
    <row r="63" spans="2:42" s="3" customFormat="1" ht="18.75" customHeight="1">
      <c r="B63" s="103" t="s">
        <v>64</v>
      </c>
      <c r="C63" s="97"/>
      <c r="D63" s="97"/>
      <c r="E63" s="97"/>
      <c r="F63" s="98"/>
      <c r="G63" s="913" t="s">
        <v>143</v>
      </c>
      <c r="H63" s="914"/>
      <c r="I63" s="913" t="s">
        <v>144</v>
      </c>
      <c r="J63" s="914"/>
      <c r="K63" s="913" t="s">
        <v>145</v>
      </c>
      <c r="L63" s="914"/>
      <c r="M63" s="913" t="s">
        <v>146</v>
      </c>
      <c r="N63" s="914"/>
      <c r="O63" s="913" t="s">
        <v>147</v>
      </c>
      <c r="P63" s="914"/>
      <c r="Q63" s="913" t="s">
        <v>148</v>
      </c>
      <c r="R63" s="914"/>
      <c r="S63" s="913" t="s">
        <v>153</v>
      </c>
      <c r="T63" s="914"/>
      <c r="U63" s="913" t="s">
        <v>155</v>
      </c>
      <c r="V63" s="914"/>
      <c r="W63" s="913" t="s">
        <v>154</v>
      </c>
      <c r="X63" s="914"/>
      <c r="Y63" s="913" t="s">
        <v>149</v>
      </c>
      <c r="Z63" s="914"/>
      <c r="AA63" s="913" t="s">
        <v>150</v>
      </c>
      <c r="AB63" s="914"/>
      <c r="AC63" s="913" t="s">
        <v>151</v>
      </c>
      <c r="AD63" s="914"/>
      <c r="AE63" s="913" t="s">
        <v>68</v>
      </c>
      <c r="AF63" s="915"/>
      <c r="AG63" s="15"/>
      <c r="AH63" s="15"/>
      <c r="AI63" s="15"/>
      <c r="AJ63" s="15"/>
      <c r="AK63" s="15"/>
      <c r="AL63" s="15"/>
      <c r="AM63" s="15"/>
      <c r="AN63" s="15"/>
      <c r="AO63" s="15"/>
      <c r="AP63" s="15"/>
    </row>
    <row r="64" spans="2:42" s="15" customFormat="1" ht="18.75" customHeight="1">
      <c r="B64" s="542" t="s">
        <v>65</v>
      </c>
      <c r="C64" s="240"/>
      <c r="D64" s="240"/>
      <c r="E64" s="240"/>
      <c r="F64" s="241"/>
      <c r="G64" s="913"/>
      <c r="H64" s="914"/>
      <c r="I64" s="913"/>
      <c r="J64" s="914"/>
      <c r="K64" s="913"/>
      <c r="L64" s="914"/>
      <c r="M64" s="913"/>
      <c r="N64" s="914"/>
      <c r="O64" s="913"/>
      <c r="P64" s="914"/>
      <c r="Q64" s="913"/>
      <c r="R64" s="914"/>
      <c r="S64" s="913"/>
      <c r="T64" s="914"/>
      <c r="U64" s="913"/>
      <c r="V64" s="914"/>
      <c r="W64" s="913"/>
      <c r="X64" s="914"/>
      <c r="Y64" s="913"/>
      <c r="Z64" s="914"/>
      <c r="AA64" s="913"/>
      <c r="AB64" s="914"/>
      <c r="AC64" s="913"/>
      <c r="AD64" s="914"/>
      <c r="AE64" s="913">
        <f t="shared" ref="AE64:AE69" si="49">SUM(G64:AD64)</f>
        <v>0</v>
      </c>
      <c r="AF64" s="915"/>
    </row>
    <row r="65" spans="1:39" s="15" customFormat="1" ht="18.75" customHeight="1">
      <c r="B65" s="542" t="s">
        <v>66</v>
      </c>
      <c r="C65" s="240"/>
      <c r="D65" s="240"/>
      <c r="E65" s="240"/>
      <c r="F65" s="241"/>
      <c r="G65" s="913"/>
      <c r="H65" s="914"/>
      <c r="I65" s="913"/>
      <c r="J65" s="914"/>
      <c r="K65" s="913"/>
      <c r="L65" s="914"/>
      <c r="M65" s="913"/>
      <c r="N65" s="914"/>
      <c r="O65" s="913"/>
      <c r="P65" s="914"/>
      <c r="Q65" s="913"/>
      <c r="R65" s="914"/>
      <c r="S65" s="913"/>
      <c r="T65" s="914"/>
      <c r="U65" s="913"/>
      <c r="V65" s="914"/>
      <c r="W65" s="913"/>
      <c r="X65" s="914"/>
      <c r="Y65" s="913"/>
      <c r="Z65" s="914"/>
      <c r="AA65" s="913"/>
      <c r="AB65" s="914"/>
      <c r="AC65" s="913"/>
      <c r="AD65" s="914"/>
      <c r="AE65" s="913">
        <f t="shared" si="49"/>
        <v>0</v>
      </c>
      <c r="AF65" s="915"/>
    </row>
    <row r="66" spans="1:39" s="15" customFormat="1" ht="18.75" customHeight="1">
      <c r="B66" s="542" t="s">
        <v>509</v>
      </c>
      <c r="C66" s="240"/>
      <c r="D66" s="240"/>
      <c r="E66" s="240"/>
      <c r="F66" s="241"/>
      <c r="G66" s="913"/>
      <c r="H66" s="914"/>
      <c r="I66" s="913"/>
      <c r="J66" s="914"/>
      <c r="K66" s="913"/>
      <c r="L66" s="914"/>
      <c r="M66" s="913"/>
      <c r="N66" s="914"/>
      <c r="O66" s="913"/>
      <c r="P66" s="914"/>
      <c r="Q66" s="913"/>
      <c r="R66" s="914"/>
      <c r="S66" s="913"/>
      <c r="T66" s="914"/>
      <c r="U66" s="913"/>
      <c r="V66" s="914"/>
      <c r="W66" s="913"/>
      <c r="X66" s="914"/>
      <c r="Y66" s="913"/>
      <c r="Z66" s="914"/>
      <c r="AA66" s="913"/>
      <c r="AB66" s="914"/>
      <c r="AC66" s="913"/>
      <c r="AD66" s="914"/>
      <c r="AE66" s="913">
        <f t="shared" si="49"/>
        <v>0</v>
      </c>
      <c r="AF66" s="915"/>
    </row>
    <row r="67" spans="1:39" s="15" customFormat="1" ht="18.75" customHeight="1">
      <c r="B67" s="542" t="s">
        <v>599</v>
      </c>
      <c r="C67" s="240"/>
      <c r="D67" s="240"/>
      <c r="E67" s="240"/>
      <c r="F67" s="241"/>
      <c r="G67" s="913"/>
      <c r="H67" s="914"/>
      <c r="I67" s="913"/>
      <c r="J67" s="914"/>
      <c r="K67" s="913"/>
      <c r="L67" s="914"/>
      <c r="M67" s="913"/>
      <c r="N67" s="914"/>
      <c r="O67" s="913"/>
      <c r="P67" s="914"/>
      <c r="Q67" s="913"/>
      <c r="R67" s="914"/>
      <c r="S67" s="913"/>
      <c r="T67" s="914"/>
      <c r="U67" s="913"/>
      <c r="V67" s="914"/>
      <c r="W67" s="913"/>
      <c r="X67" s="914"/>
      <c r="Y67" s="913"/>
      <c r="Z67" s="914"/>
      <c r="AA67" s="913"/>
      <c r="AB67" s="914"/>
      <c r="AC67" s="913"/>
      <c r="AD67" s="914"/>
      <c r="AE67" s="913">
        <f t="shared" si="49"/>
        <v>0</v>
      </c>
      <c r="AF67" s="915"/>
    </row>
    <row r="68" spans="1:39" s="15" customFormat="1" ht="18.75" customHeight="1">
      <c r="B68" s="103" t="s">
        <v>784</v>
      </c>
      <c r="C68" s="97"/>
      <c r="D68" s="97"/>
      <c r="E68" s="97"/>
      <c r="F68" s="98"/>
      <c r="G68" s="913"/>
      <c r="H68" s="914"/>
      <c r="I68" s="913"/>
      <c r="J68" s="914"/>
      <c r="K68" s="913"/>
      <c r="L68" s="914"/>
      <c r="M68" s="913">
        <v>2</v>
      </c>
      <c r="N68" s="914"/>
      <c r="O68" s="913"/>
      <c r="P68" s="914"/>
      <c r="Q68" s="913">
        <v>1</v>
      </c>
      <c r="R68" s="914"/>
      <c r="S68" s="913"/>
      <c r="T68" s="914"/>
      <c r="U68" s="913"/>
      <c r="V68" s="914"/>
      <c r="W68" s="913"/>
      <c r="X68" s="914"/>
      <c r="Y68" s="913">
        <v>4</v>
      </c>
      <c r="Z68" s="914"/>
      <c r="AA68" s="913"/>
      <c r="AB68" s="914"/>
      <c r="AC68" s="913"/>
      <c r="AD68" s="914"/>
      <c r="AE68" s="913">
        <f t="shared" si="49"/>
        <v>7</v>
      </c>
      <c r="AF68" s="915"/>
      <c r="AI68" s="715"/>
      <c r="AJ68" s="715"/>
    </row>
    <row r="69" spans="1:39" s="3" customFormat="1" ht="18.75" customHeight="1">
      <c r="B69" s="19" t="s">
        <v>68</v>
      </c>
      <c r="C69" s="17"/>
      <c r="D69" s="17"/>
      <c r="E69" s="17"/>
      <c r="F69" s="18"/>
      <c r="G69" s="712">
        <f>SUM(G64:H68)</f>
        <v>0</v>
      </c>
      <c r="H69" s="712"/>
      <c r="I69" s="712">
        <f t="shared" ref="I69" si="50">SUM(I64:J68)</f>
        <v>0</v>
      </c>
      <c r="J69" s="712"/>
      <c r="K69" s="712">
        <f t="shared" ref="K69" si="51">SUM(K64:L68)</f>
        <v>0</v>
      </c>
      <c r="L69" s="712"/>
      <c r="M69" s="712">
        <f t="shared" ref="M69" si="52">SUM(M64:N68)</f>
        <v>2</v>
      </c>
      <c r="N69" s="712"/>
      <c r="O69" s="712">
        <f t="shared" ref="O69" si="53">SUM(O64:P68)</f>
        <v>0</v>
      </c>
      <c r="P69" s="712"/>
      <c r="Q69" s="712">
        <f t="shared" ref="Q69" si="54">SUM(Q64:R68)</f>
        <v>1</v>
      </c>
      <c r="R69" s="712"/>
      <c r="S69" s="712">
        <f t="shared" ref="S69" si="55">SUM(S64:T68)</f>
        <v>0</v>
      </c>
      <c r="T69" s="712"/>
      <c r="U69" s="712">
        <f t="shared" ref="U69" si="56">SUM(U64:V68)</f>
        <v>0</v>
      </c>
      <c r="V69" s="712"/>
      <c r="W69" s="712">
        <f t="shared" ref="W69" si="57">SUM(W64:X68)</f>
        <v>0</v>
      </c>
      <c r="X69" s="712"/>
      <c r="Y69" s="712">
        <f t="shared" ref="Y69" si="58">SUM(Y64:Z68)</f>
        <v>4</v>
      </c>
      <c r="Z69" s="712"/>
      <c r="AA69" s="712">
        <f t="shared" ref="AA69" si="59">SUM(AA64:AB68)</f>
        <v>0</v>
      </c>
      <c r="AB69" s="712"/>
      <c r="AC69" s="712">
        <f t="shared" ref="AC69" si="60">SUM(AC64:AD68)</f>
        <v>0</v>
      </c>
      <c r="AD69" s="712"/>
      <c r="AE69" s="913">
        <f t="shared" si="49"/>
        <v>7</v>
      </c>
      <c r="AF69" s="915"/>
      <c r="AH69" s="15"/>
      <c r="AI69" s="15"/>
      <c r="AL69" s="15"/>
      <c r="AM69" s="15"/>
    </row>
    <row r="70" spans="1:39" s="3" customFormat="1" ht="18.75" customHeight="1">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L70" s="15"/>
      <c r="AM70" s="15"/>
    </row>
    <row r="71" spans="1:39" s="3" customFormat="1" ht="18.75" customHeight="1">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L71" s="15"/>
      <c r="AM71" s="15"/>
    </row>
    <row r="72" spans="1:39" s="3" customFormat="1" ht="18.75" customHeight="1">
      <c r="A72" s="15" t="s">
        <v>512</v>
      </c>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L72" s="15"/>
      <c r="AM72" s="15"/>
    </row>
    <row r="73" spans="1:39" s="3" customFormat="1" ht="18.75" customHeight="1">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L73" s="15"/>
      <c r="AM73" s="15"/>
    </row>
    <row r="74" spans="1:39" s="3" customFormat="1" ht="18.75" customHeight="1">
      <c r="B74" s="104" t="s">
        <v>158</v>
      </c>
      <c r="C74" s="104"/>
      <c r="D74" s="104"/>
      <c r="E74" s="104"/>
      <c r="F74" s="104"/>
      <c r="G74" s="104"/>
      <c r="H74" s="104"/>
      <c r="I74" s="104"/>
      <c r="J74" s="104"/>
      <c r="K74" s="15"/>
      <c r="L74" s="15"/>
      <c r="M74" s="15"/>
      <c r="N74" s="15"/>
      <c r="O74" s="15"/>
      <c r="P74" s="15"/>
      <c r="Q74" s="15"/>
      <c r="R74" s="15"/>
      <c r="S74" s="15"/>
      <c r="T74" s="15"/>
      <c r="U74" s="15"/>
      <c r="V74" s="15"/>
      <c r="W74" s="15"/>
      <c r="X74" s="15"/>
      <c r="Y74" s="15"/>
      <c r="Z74" s="15"/>
      <c r="AA74" s="15"/>
      <c r="AB74" s="15"/>
      <c r="AC74" s="102" t="s">
        <v>157</v>
      </c>
      <c r="AD74" s="102"/>
      <c r="AE74" s="102" t="s">
        <v>229</v>
      </c>
      <c r="AF74" s="102"/>
      <c r="AL74" s="15"/>
      <c r="AM74" s="15"/>
    </row>
    <row r="75" spans="1:39" s="3" customFormat="1" ht="18.75" customHeight="1">
      <c r="B75" s="103" t="s">
        <v>64</v>
      </c>
      <c r="C75" s="97"/>
      <c r="D75" s="97"/>
      <c r="E75" s="97"/>
      <c r="F75" s="98"/>
      <c r="G75" s="913" t="s">
        <v>143</v>
      </c>
      <c r="H75" s="914"/>
      <c r="I75" s="913" t="s">
        <v>144</v>
      </c>
      <c r="J75" s="914"/>
      <c r="K75" s="913" t="s">
        <v>145</v>
      </c>
      <c r="L75" s="914"/>
      <c r="M75" s="913" t="s">
        <v>146</v>
      </c>
      <c r="N75" s="914"/>
      <c r="O75" s="913" t="s">
        <v>147</v>
      </c>
      <c r="P75" s="914"/>
      <c r="Q75" s="913" t="s">
        <v>148</v>
      </c>
      <c r="R75" s="914"/>
      <c r="S75" s="913" t="s">
        <v>153</v>
      </c>
      <c r="T75" s="914"/>
      <c r="U75" s="913" t="s">
        <v>155</v>
      </c>
      <c r="V75" s="914"/>
      <c r="W75" s="913" t="s">
        <v>154</v>
      </c>
      <c r="X75" s="914"/>
      <c r="Y75" s="913" t="s">
        <v>149</v>
      </c>
      <c r="Z75" s="914"/>
      <c r="AA75" s="913" t="s">
        <v>150</v>
      </c>
      <c r="AB75" s="914"/>
      <c r="AC75" s="913" t="s">
        <v>151</v>
      </c>
      <c r="AD75" s="914"/>
      <c r="AE75" s="913" t="s">
        <v>68</v>
      </c>
      <c r="AF75" s="915"/>
      <c r="AL75" s="15"/>
      <c r="AM75" s="15"/>
    </row>
    <row r="76" spans="1:39" s="3" customFormat="1" ht="18.75" customHeight="1">
      <c r="B76" s="542" t="s">
        <v>65</v>
      </c>
      <c r="C76" s="240"/>
      <c r="D76" s="240"/>
      <c r="E76" s="240"/>
      <c r="F76" s="241"/>
      <c r="G76" s="913">
        <v>8</v>
      </c>
      <c r="H76" s="914"/>
      <c r="I76" s="913">
        <v>3</v>
      </c>
      <c r="J76" s="914"/>
      <c r="K76" s="913"/>
      <c r="L76" s="914"/>
      <c r="M76" s="913"/>
      <c r="N76" s="914"/>
      <c r="O76" s="913">
        <v>1</v>
      </c>
      <c r="P76" s="914"/>
      <c r="Q76" s="913">
        <v>1</v>
      </c>
      <c r="R76" s="914"/>
      <c r="S76" s="913"/>
      <c r="T76" s="914"/>
      <c r="U76" s="913">
        <v>5</v>
      </c>
      <c r="V76" s="914"/>
      <c r="W76" s="913">
        <v>5</v>
      </c>
      <c r="X76" s="914"/>
      <c r="Y76" s="913">
        <v>3</v>
      </c>
      <c r="Z76" s="914"/>
      <c r="AA76" s="913">
        <v>1</v>
      </c>
      <c r="AB76" s="914"/>
      <c r="AC76" s="913">
        <v>3</v>
      </c>
      <c r="AD76" s="914"/>
      <c r="AE76" s="913">
        <f t="shared" ref="AE76:AE77" si="61">SUM(G76:AD76)</f>
        <v>30</v>
      </c>
      <c r="AF76" s="915"/>
      <c r="AL76" s="15"/>
      <c r="AM76" s="15"/>
    </row>
    <row r="77" spans="1:39" s="3" customFormat="1" ht="18.75" customHeight="1">
      <c r="B77" s="542" t="s">
        <v>66</v>
      </c>
      <c r="C77" s="240"/>
      <c r="D77" s="240"/>
      <c r="E77" s="240"/>
      <c r="F77" s="241"/>
      <c r="G77" s="913"/>
      <c r="H77" s="914"/>
      <c r="I77" s="913">
        <v>1</v>
      </c>
      <c r="J77" s="914"/>
      <c r="K77" s="913">
        <v>3</v>
      </c>
      <c r="L77" s="914"/>
      <c r="M77" s="913">
        <v>3</v>
      </c>
      <c r="N77" s="914"/>
      <c r="O77" s="913">
        <v>3</v>
      </c>
      <c r="P77" s="914"/>
      <c r="Q77" s="913">
        <v>1</v>
      </c>
      <c r="R77" s="914"/>
      <c r="S77" s="913">
        <v>5</v>
      </c>
      <c r="T77" s="914"/>
      <c r="U77" s="913"/>
      <c r="V77" s="914"/>
      <c r="W77" s="913">
        <v>2</v>
      </c>
      <c r="X77" s="914"/>
      <c r="Y77" s="913">
        <v>4</v>
      </c>
      <c r="Z77" s="914"/>
      <c r="AA77" s="913">
        <v>4</v>
      </c>
      <c r="AB77" s="914"/>
      <c r="AC77" s="913">
        <v>1</v>
      </c>
      <c r="AD77" s="914"/>
      <c r="AE77" s="913">
        <f t="shared" si="61"/>
        <v>27</v>
      </c>
      <c r="AF77" s="915"/>
      <c r="AL77" s="15"/>
      <c r="AM77" s="15"/>
    </row>
    <row r="78" spans="1:39" s="3" customFormat="1" ht="18.75" customHeight="1">
      <c r="B78" s="542" t="s">
        <v>509</v>
      </c>
      <c r="C78" s="240"/>
      <c r="D78" s="240"/>
      <c r="E78" s="240"/>
      <c r="F78" s="241"/>
      <c r="G78" s="913"/>
      <c r="H78" s="914"/>
      <c r="I78" s="913">
        <v>2</v>
      </c>
      <c r="J78" s="914"/>
      <c r="K78" s="913"/>
      <c r="L78" s="914"/>
      <c r="M78" s="913">
        <v>3</v>
      </c>
      <c r="N78" s="914"/>
      <c r="O78" s="913">
        <v>4</v>
      </c>
      <c r="P78" s="914"/>
      <c r="Q78" s="913">
        <v>3</v>
      </c>
      <c r="R78" s="914"/>
      <c r="S78" s="913">
        <v>4</v>
      </c>
      <c r="T78" s="914"/>
      <c r="U78" s="913">
        <v>1</v>
      </c>
      <c r="V78" s="914"/>
      <c r="W78" s="913">
        <v>4</v>
      </c>
      <c r="X78" s="914"/>
      <c r="Y78" s="913">
        <v>7</v>
      </c>
      <c r="Z78" s="914"/>
      <c r="AA78" s="913">
        <v>4</v>
      </c>
      <c r="AB78" s="914"/>
      <c r="AC78" s="913">
        <v>4</v>
      </c>
      <c r="AD78" s="914"/>
      <c r="AE78" s="913">
        <f>SUM(G78:AD78)</f>
        <v>36</v>
      </c>
      <c r="AF78" s="915"/>
      <c r="AL78" s="15"/>
      <c r="AM78" s="15"/>
    </row>
    <row r="79" spans="1:39" s="3" customFormat="1" ht="18.75" customHeight="1">
      <c r="B79" s="542" t="s">
        <v>599</v>
      </c>
      <c r="C79" s="240"/>
      <c r="D79" s="240"/>
      <c r="E79" s="240"/>
      <c r="F79" s="241"/>
      <c r="G79" s="913">
        <v>2</v>
      </c>
      <c r="H79" s="914"/>
      <c r="I79" s="913">
        <v>2</v>
      </c>
      <c r="J79" s="914"/>
      <c r="K79" s="913"/>
      <c r="L79" s="914"/>
      <c r="M79" s="913"/>
      <c r="N79" s="914"/>
      <c r="O79" s="913">
        <v>2</v>
      </c>
      <c r="P79" s="914"/>
      <c r="Q79" s="913">
        <v>2</v>
      </c>
      <c r="R79" s="914"/>
      <c r="S79" s="913"/>
      <c r="T79" s="914"/>
      <c r="U79" s="913">
        <v>3</v>
      </c>
      <c r="V79" s="914"/>
      <c r="W79" s="913">
        <v>4</v>
      </c>
      <c r="X79" s="914"/>
      <c r="Y79" s="913">
        <v>7</v>
      </c>
      <c r="Z79" s="914"/>
      <c r="AA79" s="913">
        <v>4</v>
      </c>
      <c r="AB79" s="914"/>
      <c r="AC79" s="913">
        <v>7</v>
      </c>
      <c r="AD79" s="914"/>
      <c r="AE79" s="913">
        <f t="shared" ref="AE79:AE81" si="62">SUM(G79:AD79)</f>
        <v>33</v>
      </c>
      <c r="AF79" s="915"/>
      <c r="AL79" s="15"/>
      <c r="AM79" s="15"/>
    </row>
    <row r="80" spans="1:39" s="3" customFormat="1" ht="18.75" customHeight="1">
      <c r="B80" s="103" t="s">
        <v>784</v>
      </c>
      <c r="C80" s="97"/>
      <c r="D80" s="97"/>
      <c r="E80" s="97"/>
      <c r="F80" s="98"/>
      <c r="G80" s="913">
        <v>4</v>
      </c>
      <c r="H80" s="914"/>
      <c r="I80" s="913"/>
      <c r="J80" s="914"/>
      <c r="K80" s="913"/>
      <c r="L80" s="914"/>
      <c r="M80" s="913">
        <v>1</v>
      </c>
      <c r="N80" s="914"/>
      <c r="O80" s="913"/>
      <c r="P80" s="914"/>
      <c r="Q80" s="913">
        <v>1</v>
      </c>
      <c r="R80" s="914"/>
      <c r="S80" s="913"/>
      <c r="T80" s="914"/>
      <c r="U80" s="913"/>
      <c r="V80" s="914"/>
      <c r="W80" s="913">
        <v>3</v>
      </c>
      <c r="X80" s="914"/>
      <c r="Y80" s="913">
        <v>5</v>
      </c>
      <c r="Z80" s="914"/>
      <c r="AA80" s="913">
        <v>2</v>
      </c>
      <c r="AB80" s="914"/>
      <c r="AC80" s="913">
        <v>2</v>
      </c>
      <c r="AD80" s="914"/>
      <c r="AE80" s="913">
        <f t="shared" si="62"/>
        <v>18</v>
      </c>
      <c r="AF80" s="915"/>
      <c r="AL80" s="15"/>
      <c r="AM80" s="15"/>
    </row>
    <row r="81" spans="2:42" s="3" customFormat="1" ht="18.75" customHeight="1">
      <c r="B81" s="19" t="s">
        <v>68</v>
      </c>
      <c r="C81" s="17"/>
      <c r="D81" s="17"/>
      <c r="E81" s="17"/>
      <c r="F81" s="18"/>
      <c r="G81" s="712">
        <f>SUM(G76:H80)</f>
        <v>14</v>
      </c>
      <c r="H81" s="712"/>
      <c r="I81" s="712">
        <f t="shared" ref="I81" si="63">SUM(I76:J80)</f>
        <v>8</v>
      </c>
      <c r="J81" s="712"/>
      <c r="K81" s="712">
        <f t="shared" ref="K81" si="64">SUM(K76:L80)</f>
        <v>3</v>
      </c>
      <c r="L81" s="712"/>
      <c r="M81" s="712">
        <f t="shared" ref="M81" si="65">SUM(M76:N80)</f>
        <v>7</v>
      </c>
      <c r="N81" s="712"/>
      <c r="O81" s="712">
        <f t="shared" ref="O81" si="66">SUM(O76:P80)</f>
        <v>10</v>
      </c>
      <c r="P81" s="712"/>
      <c r="Q81" s="712">
        <f t="shared" ref="Q81" si="67">SUM(Q76:R80)</f>
        <v>8</v>
      </c>
      <c r="R81" s="712"/>
      <c r="S81" s="712">
        <f t="shared" ref="S81" si="68">SUM(S76:T80)</f>
        <v>9</v>
      </c>
      <c r="T81" s="712"/>
      <c r="U81" s="712">
        <f t="shared" ref="U81" si="69">SUM(U76:V80)</f>
        <v>9</v>
      </c>
      <c r="V81" s="712"/>
      <c r="W81" s="712">
        <f t="shared" ref="W81" si="70">SUM(W76:X80)</f>
        <v>18</v>
      </c>
      <c r="X81" s="712"/>
      <c r="Y81" s="712">
        <f t="shared" ref="Y81" si="71">SUM(Y76:Z80)</f>
        <v>26</v>
      </c>
      <c r="Z81" s="712"/>
      <c r="AA81" s="712">
        <f t="shared" ref="AA81" si="72">SUM(AA76:AB80)</f>
        <v>15</v>
      </c>
      <c r="AB81" s="712"/>
      <c r="AC81" s="712">
        <f t="shared" ref="AC81" si="73">SUM(AC76:AD80)</f>
        <v>17</v>
      </c>
      <c r="AD81" s="712"/>
      <c r="AE81" s="913">
        <f t="shared" si="62"/>
        <v>144</v>
      </c>
      <c r="AF81" s="915"/>
      <c r="AL81" s="15"/>
      <c r="AM81" s="15"/>
    </row>
    <row r="82" spans="2:42" s="3" customFormat="1" ht="18.75" customHeight="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L82" s="15"/>
      <c r="AM82" s="15"/>
    </row>
    <row r="83" spans="2:42" s="3" customFormat="1" ht="18.75" customHeight="1">
      <c r="B83" s="104" t="s">
        <v>159</v>
      </c>
      <c r="C83" s="104"/>
      <c r="D83" s="104"/>
      <c r="E83" s="104"/>
      <c r="F83" s="104"/>
      <c r="G83" s="104"/>
      <c r="H83" s="104"/>
      <c r="I83" s="104"/>
      <c r="J83" s="104"/>
      <c r="K83" s="15"/>
      <c r="L83" s="15"/>
      <c r="M83" s="15"/>
      <c r="N83" s="15"/>
      <c r="O83" s="15"/>
      <c r="P83" s="15"/>
      <c r="Q83" s="15"/>
      <c r="R83" s="15"/>
      <c r="S83" s="15"/>
      <c r="T83" s="15"/>
      <c r="U83" s="15"/>
      <c r="V83" s="15"/>
      <c r="W83" s="15"/>
      <c r="X83" s="15"/>
      <c r="Y83" s="15"/>
      <c r="Z83" s="15"/>
      <c r="AA83" s="15"/>
      <c r="AB83" s="15"/>
      <c r="AC83" s="102" t="s">
        <v>157</v>
      </c>
      <c r="AD83" s="102"/>
      <c r="AE83" s="102" t="s">
        <v>70</v>
      </c>
      <c r="AF83" s="102"/>
      <c r="AG83" s="15"/>
      <c r="AH83" s="15"/>
      <c r="AI83" s="15"/>
      <c r="AJ83" s="15"/>
      <c r="AK83" s="15"/>
      <c r="AL83" s="15"/>
      <c r="AM83" s="15"/>
      <c r="AN83" s="15"/>
      <c r="AO83" s="15"/>
      <c r="AP83" s="15"/>
    </row>
    <row r="84" spans="2:42" s="15" customFormat="1" ht="18.75" customHeight="1">
      <c r="B84" s="103" t="s">
        <v>64</v>
      </c>
      <c r="C84" s="97"/>
      <c r="D84" s="97"/>
      <c r="E84" s="97"/>
      <c r="F84" s="98"/>
      <c r="G84" s="913" t="s">
        <v>143</v>
      </c>
      <c r="H84" s="914"/>
      <c r="I84" s="913" t="s">
        <v>144</v>
      </c>
      <c r="J84" s="914"/>
      <c r="K84" s="913" t="s">
        <v>145</v>
      </c>
      <c r="L84" s="914"/>
      <c r="M84" s="913" t="s">
        <v>146</v>
      </c>
      <c r="N84" s="914"/>
      <c r="O84" s="913" t="s">
        <v>147</v>
      </c>
      <c r="P84" s="914"/>
      <c r="Q84" s="913" t="s">
        <v>148</v>
      </c>
      <c r="R84" s="914"/>
      <c r="S84" s="913" t="s">
        <v>153</v>
      </c>
      <c r="T84" s="914"/>
      <c r="U84" s="913" t="s">
        <v>155</v>
      </c>
      <c r="V84" s="914"/>
      <c r="W84" s="913" t="s">
        <v>154</v>
      </c>
      <c r="X84" s="914"/>
      <c r="Y84" s="913" t="s">
        <v>149</v>
      </c>
      <c r="Z84" s="914"/>
      <c r="AA84" s="913" t="s">
        <v>150</v>
      </c>
      <c r="AB84" s="914"/>
      <c r="AC84" s="913" t="s">
        <v>151</v>
      </c>
      <c r="AD84" s="914"/>
      <c r="AE84" s="913" t="s">
        <v>68</v>
      </c>
      <c r="AF84" s="915"/>
    </row>
    <row r="85" spans="2:42" s="15" customFormat="1" ht="18.75" customHeight="1">
      <c r="B85" s="542" t="s">
        <v>65</v>
      </c>
      <c r="C85" s="97"/>
      <c r="D85" s="97"/>
      <c r="E85" s="97"/>
      <c r="F85" s="98"/>
      <c r="G85" s="913"/>
      <c r="H85" s="914"/>
      <c r="I85" s="913"/>
      <c r="J85" s="914"/>
      <c r="K85" s="913"/>
      <c r="L85" s="914"/>
      <c r="M85" s="913"/>
      <c r="N85" s="914"/>
      <c r="O85" s="913"/>
      <c r="P85" s="914"/>
      <c r="Q85" s="913"/>
      <c r="R85" s="914"/>
      <c r="S85" s="913"/>
      <c r="T85" s="914"/>
      <c r="U85" s="913"/>
      <c r="V85" s="914"/>
      <c r="W85" s="913"/>
      <c r="X85" s="914"/>
      <c r="Y85" s="913"/>
      <c r="Z85" s="914"/>
      <c r="AA85" s="913"/>
      <c r="AB85" s="914"/>
      <c r="AC85" s="913"/>
      <c r="AD85" s="914"/>
      <c r="AE85" s="913">
        <f>SUM(G85:AD85)</f>
        <v>0</v>
      </c>
      <c r="AF85" s="915"/>
    </row>
    <row r="86" spans="2:42" s="15" customFormat="1" ht="18.75" customHeight="1">
      <c r="B86" s="542" t="s">
        <v>66</v>
      </c>
      <c r="C86" s="240"/>
      <c r="D86" s="240"/>
      <c r="E86" s="240"/>
      <c r="F86" s="241"/>
      <c r="G86" s="913"/>
      <c r="H86" s="914"/>
      <c r="I86" s="913"/>
      <c r="J86" s="914"/>
      <c r="K86" s="913"/>
      <c r="L86" s="914"/>
      <c r="M86" s="913"/>
      <c r="N86" s="914"/>
      <c r="O86" s="913"/>
      <c r="P86" s="914"/>
      <c r="Q86" s="913"/>
      <c r="R86" s="914"/>
      <c r="S86" s="913"/>
      <c r="T86" s="914"/>
      <c r="U86" s="913"/>
      <c r="V86" s="914"/>
      <c r="W86" s="913"/>
      <c r="X86" s="914"/>
      <c r="Y86" s="913"/>
      <c r="Z86" s="914"/>
      <c r="AA86" s="913"/>
      <c r="AB86" s="914"/>
      <c r="AC86" s="913"/>
      <c r="AD86" s="914"/>
      <c r="AE86" s="913">
        <f t="shared" ref="AE86:AE90" si="74">SUM(G86:AD86)</f>
        <v>0</v>
      </c>
      <c r="AF86" s="915"/>
    </row>
    <row r="87" spans="2:42" s="15" customFormat="1" ht="18.75" customHeight="1">
      <c r="B87" s="542" t="s">
        <v>509</v>
      </c>
      <c r="C87" s="240"/>
      <c r="D87" s="240"/>
      <c r="E87" s="240"/>
      <c r="F87" s="241"/>
      <c r="G87" s="913"/>
      <c r="H87" s="914"/>
      <c r="I87" s="913"/>
      <c r="J87" s="914"/>
      <c r="K87" s="913"/>
      <c r="L87" s="914"/>
      <c r="M87" s="913"/>
      <c r="N87" s="914"/>
      <c r="O87" s="913"/>
      <c r="P87" s="914"/>
      <c r="Q87" s="913"/>
      <c r="R87" s="914"/>
      <c r="S87" s="913"/>
      <c r="T87" s="914"/>
      <c r="U87" s="913"/>
      <c r="V87" s="914"/>
      <c r="W87" s="913"/>
      <c r="X87" s="914"/>
      <c r="Y87" s="913"/>
      <c r="Z87" s="914"/>
      <c r="AA87" s="913"/>
      <c r="AB87" s="914"/>
      <c r="AC87" s="913"/>
      <c r="AD87" s="914"/>
      <c r="AE87" s="913">
        <f t="shared" si="74"/>
        <v>0</v>
      </c>
      <c r="AF87" s="915"/>
    </row>
    <row r="88" spans="2:42" s="15" customFormat="1" ht="18.75" customHeight="1">
      <c r="B88" s="542" t="s">
        <v>599</v>
      </c>
      <c r="C88" s="240"/>
      <c r="D88" s="240"/>
      <c r="E88" s="240"/>
      <c r="F88" s="241"/>
      <c r="G88" s="913"/>
      <c r="H88" s="914"/>
      <c r="I88" s="913"/>
      <c r="J88" s="914"/>
      <c r="K88" s="913"/>
      <c r="L88" s="914"/>
      <c r="M88" s="913"/>
      <c r="N88" s="914"/>
      <c r="O88" s="913"/>
      <c r="P88" s="914"/>
      <c r="Q88" s="913"/>
      <c r="R88" s="914"/>
      <c r="S88" s="913"/>
      <c r="T88" s="914"/>
      <c r="U88" s="913"/>
      <c r="V88" s="914"/>
      <c r="W88" s="913"/>
      <c r="X88" s="914"/>
      <c r="Y88" s="913"/>
      <c r="Z88" s="914"/>
      <c r="AA88" s="913"/>
      <c r="AB88" s="914"/>
      <c r="AC88" s="913"/>
      <c r="AD88" s="914"/>
      <c r="AE88" s="913">
        <f t="shared" si="74"/>
        <v>0</v>
      </c>
      <c r="AF88" s="915"/>
    </row>
    <row r="89" spans="2:42" s="15" customFormat="1" ht="18.75" customHeight="1">
      <c r="B89" s="103" t="s">
        <v>784</v>
      </c>
      <c r="C89" s="97"/>
      <c r="D89" s="97"/>
      <c r="E89" s="97"/>
      <c r="F89" s="98"/>
      <c r="G89" s="913"/>
      <c r="H89" s="914"/>
      <c r="I89" s="913"/>
      <c r="J89" s="914"/>
      <c r="K89" s="913"/>
      <c r="L89" s="914"/>
      <c r="M89" s="913"/>
      <c r="N89" s="914"/>
      <c r="O89" s="913"/>
      <c r="P89" s="914"/>
      <c r="Q89" s="913"/>
      <c r="R89" s="914"/>
      <c r="S89" s="913"/>
      <c r="T89" s="914"/>
      <c r="U89" s="913"/>
      <c r="V89" s="914"/>
      <c r="W89" s="913"/>
      <c r="X89" s="914"/>
      <c r="Y89" s="913"/>
      <c r="Z89" s="914"/>
      <c r="AA89" s="913"/>
      <c r="AB89" s="914"/>
      <c r="AC89" s="913"/>
      <c r="AD89" s="914"/>
      <c r="AE89" s="913">
        <f t="shared" si="74"/>
        <v>0</v>
      </c>
      <c r="AF89" s="915"/>
    </row>
    <row r="90" spans="2:42" s="15" customFormat="1" ht="18.75" customHeight="1">
      <c r="B90" s="19" t="s">
        <v>68</v>
      </c>
      <c r="C90" s="17"/>
      <c r="D90" s="17"/>
      <c r="E90" s="17"/>
      <c r="F90" s="18"/>
      <c r="G90" s="712">
        <f>SUM(G85:H89)</f>
        <v>0</v>
      </c>
      <c r="H90" s="712"/>
      <c r="I90" s="712">
        <f>SUM(I85:J89)</f>
        <v>0</v>
      </c>
      <c r="J90" s="712"/>
      <c r="K90" s="712">
        <f t="shared" ref="K90" si="75">SUM(K85:L89)</f>
        <v>0</v>
      </c>
      <c r="L90" s="712"/>
      <c r="M90" s="712">
        <f t="shared" ref="M90" si="76">SUM(M85:N89)</f>
        <v>0</v>
      </c>
      <c r="N90" s="712"/>
      <c r="O90" s="712">
        <f t="shared" ref="O90" si="77">SUM(O85:P89)</f>
        <v>0</v>
      </c>
      <c r="P90" s="712"/>
      <c r="Q90" s="712">
        <f t="shared" ref="Q90" si="78">SUM(Q85:R89)</f>
        <v>0</v>
      </c>
      <c r="R90" s="712"/>
      <c r="S90" s="712">
        <f t="shared" ref="S90" si="79">SUM(S85:T89)</f>
        <v>0</v>
      </c>
      <c r="T90" s="712"/>
      <c r="U90" s="712">
        <f t="shared" ref="U90" si="80">SUM(U85:V89)</f>
        <v>0</v>
      </c>
      <c r="V90" s="712"/>
      <c r="W90" s="712">
        <f t="shared" ref="W90" si="81">SUM(W85:X89)</f>
        <v>0</v>
      </c>
      <c r="X90" s="712"/>
      <c r="Y90" s="712">
        <f t="shared" ref="Y90" si="82">SUM(Y85:Z89)</f>
        <v>0</v>
      </c>
      <c r="Z90" s="712"/>
      <c r="AA90" s="712">
        <f t="shared" ref="AA90" si="83">SUM(AA85:AB89)</f>
        <v>0</v>
      </c>
      <c r="AB90" s="712"/>
      <c r="AC90" s="712">
        <f t="shared" ref="AC90" si="84">SUM(AC85:AD89)</f>
        <v>0</v>
      </c>
      <c r="AD90" s="712"/>
      <c r="AE90" s="913">
        <f t="shared" si="74"/>
        <v>0</v>
      </c>
      <c r="AF90" s="915"/>
    </row>
    <row r="91" spans="2:42" s="15" customFormat="1" ht="18.75" customHeight="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2"/>
      <c r="AF91" s="105"/>
    </row>
    <row r="92" spans="2:42" s="3" customFormat="1" ht="18.75" customHeight="1">
      <c r="B92" s="104" t="s">
        <v>162</v>
      </c>
      <c r="C92" s="104"/>
      <c r="D92" s="104"/>
      <c r="E92" s="104"/>
      <c r="F92" s="104"/>
      <c r="G92" s="104"/>
      <c r="H92" s="104"/>
      <c r="I92" s="104"/>
      <c r="J92" s="104"/>
      <c r="K92" s="15"/>
      <c r="L92" s="15"/>
      <c r="M92" s="15"/>
      <c r="N92" s="15"/>
      <c r="O92" s="15"/>
      <c r="P92" s="15"/>
      <c r="Q92" s="15"/>
      <c r="R92" s="15"/>
      <c r="S92" s="15"/>
      <c r="T92" s="15"/>
      <c r="U92" s="15"/>
      <c r="V92" s="15"/>
      <c r="W92" s="15"/>
      <c r="X92" s="15"/>
      <c r="Y92" s="15"/>
      <c r="Z92" s="15"/>
      <c r="AA92" s="15"/>
      <c r="AB92" s="15"/>
      <c r="AC92" s="102" t="s">
        <v>157</v>
      </c>
      <c r="AD92" s="102"/>
      <c r="AE92" s="107" t="s">
        <v>229</v>
      </c>
      <c r="AF92" s="102"/>
      <c r="AL92" s="15"/>
      <c r="AM92" s="15"/>
    </row>
    <row r="93" spans="2:42" s="3" customFormat="1" ht="18.75" customHeight="1">
      <c r="B93" s="103" t="s">
        <v>64</v>
      </c>
      <c r="C93" s="97"/>
      <c r="D93" s="97"/>
      <c r="E93" s="97"/>
      <c r="F93" s="98"/>
      <c r="G93" s="913" t="s">
        <v>143</v>
      </c>
      <c r="H93" s="915"/>
      <c r="I93" s="913" t="s">
        <v>144</v>
      </c>
      <c r="J93" s="915"/>
      <c r="K93" s="913" t="s">
        <v>145</v>
      </c>
      <c r="L93" s="915"/>
      <c r="M93" s="913" t="s">
        <v>146</v>
      </c>
      <c r="N93" s="915"/>
      <c r="O93" s="913" t="s">
        <v>147</v>
      </c>
      <c r="P93" s="915"/>
      <c r="Q93" s="913" t="s">
        <v>148</v>
      </c>
      <c r="R93" s="915"/>
      <c r="S93" s="913" t="s">
        <v>153</v>
      </c>
      <c r="T93" s="915"/>
      <c r="U93" s="913" t="s">
        <v>155</v>
      </c>
      <c r="V93" s="915"/>
      <c r="W93" s="913" t="s">
        <v>154</v>
      </c>
      <c r="X93" s="915"/>
      <c r="Y93" s="913" t="s">
        <v>149</v>
      </c>
      <c r="Z93" s="915"/>
      <c r="AA93" s="913" t="s">
        <v>150</v>
      </c>
      <c r="AB93" s="915"/>
      <c r="AC93" s="913" t="s">
        <v>151</v>
      </c>
      <c r="AD93" s="915"/>
      <c r="AE93" s="913" t="s">
        <v>68</v>
      </c>
      <c r="AF93" s="915"/>
      <c r="AL93" s="15"/>
      <c r="AM93" s="15"/>
    </row>
    <row r="94" spans="2:42" s="3" customFormat="1" ht="18.75" customHeight="1">
      <c r="B94" s="542" t="s">
        <v>65</v>
      </c>
      <c r="C94" s="240"/>
      <c r="D94" s="240"/>
      <c r="E94" s="240"/>
      <c r="F94" s="241"/>
      <c r="G94" s="913"/>
      <c r="H94" s="915"/>
      <c r="I94" s="913"/>
      <c r="J94" s="915"/>
      <c r="K94" s="913"/>
      <c r="L94" s="915"/>
      <c r="M94" s="913"/>
      <c r="N94" s="915"/>
      <c r="O94" s="913"/>
      <c r="P94" s="915"/>
      <c r="Q94" s="913"/>
      <c r="R94" s="915"/>
      <c r="S94" s="913"/>
      <c r="T94" s="915"/>
      <c r="U94" s="913"/>
      <c r="V94" s="915"/>
      <c r="W94" s="913"/>
      <c r="X94" s="915"/>
      <c r="Y94" s="913"/>
      <c r="Z94" s="915"/>
      <c r="AA94" s="913"/>
      <c r="AB94" s="915"/>
      <c r="AC94" s="913"/>
      <c r="AD94" s="915"/>
      <c r="AE94" s="913">
        <f>SUM(G94:AD94)</f>
        <v>0</v>
      </c>
      <c r="AF94" s="915"/>
      <c r="AL94" s="15"/>
      <c r="AM94" s="15"/>
    </row>
    <row r="95" spans="2:42" s="3" customFormat="1" ht="18.75" customHeight="1">
      <c r="B95" s="542" t="s">
        <v>66</v>
      </c>
      <c r="C95" s="240"/>
      <c r="D95" s="240"/>
      <c r="E95" s="240"/>
      <c r="F95" s="241"/>
      <c r="G95" s="913"/>
      <c r="H95" s="915"/>
      <c r="I95" s="913"/>
      <c r="J95" s="915"/>
      <c r="K95" s="913"/>
      <c r="L95" s="915"/>
      <c r="M95" s="913"/>
      <c r="N95" s="915"/>
      <c r="O95" s="913"/>
      <c r="P95" s="915"/>
      <c r="Q95" s="913"/>
      <c r="R95" s="915"/>
      <c r="S95" s="913"/>
      <c r="T95" s="915"/>
      <c r="U95" s="913"/>
      <c r="V95" s="915"/>
      <c r="W95" s="913"/>
      <c r="X95" s="915"/>
      <c r="Y95" s="913"/>
      <c r="Z95" s="915"/>
      <c r="AA95" s="913"/>
      <c r="AB95" s="915"/>
      <c r="AC95" s="913"/>
      <c r="AD95" s="915"/>
      <c r="AE95" s="913">
        <f>SUM(G95:AD95)</f>
        <v>0</v>
      </c>
      <c r="AF95" s="915"/>
      <c r="AL95" s="15"/>
      <c r="AM95" s="15"/>
    </row>
    <row r="96" spans="2:42" s="3" customFormat="1" ht="18.75" customHeight="1">
      <c r="B96" s="542" t="s">
        <v>509</v>
      </c>
      <c r="C96" s="97"/>
      <c r="D96" s="97"/>
      <c r="E96" s="97"/>
      <c r="F96" s="98"/>
      <c r="G96" s="913"/>
      <c r="H96" s="915"/>
      <c r="I96" s="913"/>
      <c r="J96" s="915"/>
      <c r="K96" s="913"/>
      <c r="L96" s="915"/>
      <c r="M96" s="913"/>
      <c r="N96" s="915"/>
      <c r="O96" s="913"/>
      <c r="P96" s="915"/>
      <c r="Q96" s="913"/>
      <c r="R96" s="915"/>
      <c r="S96" s="913"/>
      <c r="T96" s="915"/>
      <c r="U96" s="913"/>
      <c r="V96" s="915"/>
      <c r="W96" s="913"/>
      <c r="X96" s="915"/>
      <c r="Y96" s="913"/>
      <c r="Z96" s="915"/>
      <c r="AA96" s="913"/>
      <c r="AB96" s="915"/>
      <c r="AC96" s="913"/>
      <c r="AD96" s="915"/>
      <c r="AE96" s="913">
        <f>SUM(G96:AD96)</f>
        <v>0</v>
      </c>
      <c r="AF96" s="915"/>
      <c r="AL96" s="15"/>
      <c r="AM96" s="15"/>
    </row>
    <row r="97" spans="1:42" s="3" customFormat="1" ht="18.75" customHeight="1">
      <c r="B97" s="542" t="s">
        <v>599</v>
      </c>
      <c r="C97" s="97"/>
      <c r="D97" s="97"/>
      <c r="E97" s="97"/>
      <c r="F97" s="98"/>
      <c r="G97" s="913"/>
      <c r="H97" s="915"/>
      <c r="I97" s="913"/>
      <c r="J97" s="915"/>
      <c r="K97" s="913"/>
      <c r="L97" s="915"/>
      <c r="M97" s="913"/>
      <c r="N97" s="915"/>
      <c r="O97" s="913"/>
      <c r="P97" s="915"/>
      <c r="Q97" s="913"/>
      <c r="R97" s="915"/>
      <c r="S97" s="913"/>
      <c r="T97" s="915"/>
      <c r="U97" s="913"/>
      <c r="V97" s="915"/>
      <c r="W97" s="913"/>
      <c r="X97" s="915"/>
      <c r="Y97" s="913"/>
      <c r="Z97" s="915"/>
      <c r="AA97" s="913"/>
      <c r="AB97" s="915"/>
      <c r="AC97" s="913"/>
      <c r="AD97" s="915"/>
      <c r="AE97" s="913">
        <f>SUM(G97:AD97)</f>
        <v>0</v>
      </c>
      <c r="AF97" s="915"/>
      <c r="AL97" s="15"/>
      <c r="AM97" s="15"/>
    </row>
    <row r="98" spans="1:42" s="3" customFormat="1" ht="18.75" customHeight="1">
      <c r="B98" s="103" t="s">
        <v>784</v>
      </c>
      <c r="C98" s="97"/>
      <c r="D98" s="97"/>
      <c r="E98" s="97"/>
      <c r="F98" s="98"/>
      <c r="G98" s="913"/>
      <c r="H98" s="915"/>
      <c r="I98" s="913"/>
      <c r="J98" s="915"/>
      <c r="K98" s="913"/>
      <c r="L98" s="915"/>
      <c r="M98" s="913"/>
      <c r="N98" s="915"/>
      <c r="O98" s="913"/>
      <c r="P98" s="915"/>
      <c r="Q98" s="913"/>
      <c r="R98" s="915"/>
      <c r="S98" s="913"/>
      <c r="T98" s="915"/>
      <c r="U98" s="913"/>
      <c r="V98" s="915"/>
      <c r="W98" s="913"/>
      <c r="X98" s="915"/>
      <c r="Y98" s="913"/>
      <c r="Z98" s="915"/>
      <c r="AA98" s="913"/>
      <c r="AB98" s="915"/>
      <c r="AC98" s="913"/>
      <c r="AD98" s="915"/>
      <c r="AE98" s="913">
        <f>SUM(G98:AD98)</f>
        <v>0</v>
      </c>
      <c r="AF98" s="915"/>
      <c r="AL98" s="15"/>
      <c r="AM98" s="15"/>
    </row>
    <row r="99" spans="1:42" s="3" customFormat="1" ht="18.75" customHeight="1">
      <c r="B99" s="19" t="s">
        <v>68</v>
      </c>
      <c r="C99" s="17"/>
      <c r="D99" s="17"/>
      <c r="E99" s="17"/>
      <c r="F99" s="18"/>
      <c r="G99" s="712">
        <f>SUM(G94:H98)</f>
        <v>0</v>
      </c>
      <c r="H99" s="712"/>
      <c r="I99" s="712">
        <f>SUM(I94:J98)</f>
        <v>0</v>
      </c>
      <c r="J99" s="712"/>
      <c r="K99" s="712">
        <f>SUM(K94:L98)</f>
        <v>0</v>
      </c>
      <c r="L99" s="712"/>
      <c r="M99" s="712">
        <f t="shared" ref="M99" si="85">SUM(M94:N98)</f>
        <v>0</v>
      </c>
      <c r="N99" s="712"/>
      <c r="O99" s="712">
        <f t="shared" ref="O99" si="86">SUM(O94:P98)</f>
        <v>0</v>
      </c>
      <c r="P99" s="712"/>
      <c r="Q99" s="712">
        <f t="shared" ref="Q99" si="87">SUM(Q94:R98)</f>
        <v>0</v>
      </c>
      <c r="R99" s="712"/>
      <c r="S99" s="712">
        <f t="shared" ref="S99" si="88">SUM(S94:T98)</f>
        <v>0</v>
      </c>
      <c r="T99" s="712"/>
      <c r="U99" s="712">
        <f t="shared" ref="U99" si="89">SUM(U94:V98)</f>
        <v>0</v>
      </c>
      <c r="V99" s="712"/>
      <c r="W99" s="712">
        <f t="shared" ref="W99" si="90">SUM(W94:X98)</f>
        <v>0</v>
      </c>
      <c r="X99" s="712"/>
      <c r="Y99" s="712">
        <f t="shared" ref="Y99" si="91">SUM(Y94:Z98)</f>
        <v>0</v>
      </c>
      <c r="Z99" s="712"/>
      <c r="AA99" s="712">
        <f t="shared" ref="AA99" si="92">SUM(AA94:AB98)</f>
        <v>0</v>
      </c>
      <c r="AB99" s="712"/>
      <c r="AC99" s="712">
        <f t="shared" ref="AC99" si="93">SUM(AC94:AD98)</f>
        <v>0</v>
      </c>
      <c r="AD99" s="712"/>
      <c r="AE99" s="913">
        <f t="shared" ref="AE99" si="94">SUM(G99:AD99)</f>
        <v>0</v>
      </c>
      <c r="AF99" s="915"/>
      <c r="AL99" s="15"/>
      <c r="AM99" s="15"/>
    </row>
    <row r="100" spans="1:42" s="3" customFormat="1" ht="18.75" customHeight="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L100" s="15"/>
      <c r="AM100" s="15"/>
    </row>
    <row r="101" spans="1:42" s="3" customFormat="1" ht="18.75" customHeight="1">
      <c r="B101" s="104" t="s">
        <v>161</v>
      </c>
      <c r="C101" s="104"/>
      <c r="D101" s="104"/>
      <c r="E101" s="104"/>
      <c r="F101" s="104"/>
      <c r="G101" s="104"/>
      <c r="H101" s="104"/>
      <c r="I101" s="104"/>
      <c r="J101" s="104"/>
      <c r="K101" s="15"/>
      <c r="L101" s="15"/>
      <c r="M101" s="15"/>
      <c r="N101" s="15"/>
      <c r="O101" s="15"/>
      <c r="P101" s="15"/>
      <c r="Q101" s="15"/>
      <c r="R101" s="15"/>
      <c r="S101" s="15"/>
      <c r="T101" s="15"/>
      <c r="U101" s="15"/>
      <c r="V101" s="15"/>
      <c r="W101" s="15"/>
      <c r="X101" s="15"/>
      <c r="Y101" s="15"/>
      <c r="Z101" s="15"/>
      <c r="AA101" s="15"/>
      <c r="AB101" s="15"/>
      <c r="AC101" s="102" t="s">
        <v>157</v>
      </c>
      <c r="AD101" s="102"/>
      <c r="AE101" s="102" t="s">
        <v>70</v>
      </c>
      <c r="AF101" s="102"/>
      <c r="AG101" s="15"/>
      <c r="AH101" s="15"/>
      <c r="AI101" s="15"/>
      <c r="AJ101" s="15"/>
      <c r="AK101" s="15"/>
      <c r="AL101" s="15"/>
      <c r="AM101" s="15"/>
      <c r="AN101" s="15"/>
      <c r="AO101" s="15"/>
      <c r="AP101" s="15"/>
    </row>
    <row r="102" spans="1:42" s="3" customFormat="1" ht="18.75" customHeight="1">
      <c r="B102" s="103" t="s">
        <v>64</v>
      </c>
      <c r="C102" s="97"/>
      <c r="D102" s="97"/>
      <c r="E102" s="97"/>
      <c r="F102" s="98"/>
      <c r="G102" s="913" t="s">
        <v>143</v>
      </c>
      <c r="H102" s="914"/>
      <c r="I102" s="913" t="s">
        <v>144</v>
      </c>
      <c r="J102" s="914"/>
      <c r="K102" s="913" t="s">
        <v>145</v>
      </c>
      <c r="L102" s="914"/>
      <c r="M102" s="913" t="s">
        <v>146</v>
      </c>
      <c r="N102" s="914"/>
      <c r="O102" s="913" t="s">
        <v>147</v>
      </c>
      <c r="P102" s="914"/>
      <c r="Q102" s="913" t="s">
        <v>148</v>
      </c>
      <c r="R102" s="914"/>
      <c r="S102" s="913" t="s">
        <v>153</v>
      </c>
      <c r="T102" s="914"/>
      <c r="U102" s="913" t="s">
        <v>155</v>
      </c>
      <c r="V102" s="914"/>
      <c r="W102" s="913" t="s">
        <v>154</v>
      </c>
      <c r="X102" s="914"/>
      <c r="Y102" s="913" t="s">
        <v>149</v>
      </c>
      <c r="Z102" s="914"/>
      <c r="AA102" s="913" t="s">
        <v>150</v>
      </c>
      <c r="AB102" s="914"/>
      <c r="AC102" s="913" t="s">
        <v>151</v>
      </c>
      <c r="AD102" s="914"/>
      <c r="AE102" s="913" t="s">
        <v>68</v>
      </c>
      <c r="AF102" s="915"/>
      <c r="AG102" s="15"/>
      <c r="AH102" s="15"/>
      <c r="AI102" s="15"/>
      <c r="AJ102" s="15"/>
      <c r="AK102" s="15"/>
      <c r="AL102" s="15"/>
      <c r="AM102" s="15"/>
      <c r="AN102" s="15"/>
      <c r="AO102" s="15"/>
      <c r="AP102" s="15"/>
    </row>
    <row r="103" spans="1:42" s="15" customFormat="1" ht="18.75" customHeight="1">
      <c r="B103" s="542" t="s">
        <v>65</v>
      </c>
      <c r="C103" s="97"/>
      <c r="D103" s="97"/>
      <c r="E103" s="97"/>
      <c r="F103" s="98"/>
      <c r="G103" s="913"/>
      <c r="H103" s="914"/>
      <c r="I103" s="913"/>
      <c r="J103" s="914"/>
      <c r="K103" s="913"/>
      <c r="L103" s="914"/>
      <c r="M103" s="913"/>
      <c r="N103" s="914"/>
      <c r="O103" s="913"/>
      <c r="P103" s="914"/>
      <c r="Q103" s="913"/>
      <c r="R103" s="914"/>
      <c r="S103" s="913"/>
      <c r="T103" s="914"/>
      <c r="U103" s="913"/>
      <c r="V103" s="914"/>
      <c r="W103" s="913"/>
      <c r="X103" s="914"/>
      <c r="Y103" s="913"/>
      <c r="Z103" s="914"/>
      <c r="AA103" s="913"/>
      <c r="AB103" s="914"/>
      <c r="AC103" s="913"/>
      <c r="AD103" s="914"/>
      <c r="AE103" s="913">
        <f t="shared" ref="AE103:AE108" si="95">SUM(G103:AD103)</f>
        <v>0</v>
      </c>
      <c r="AF103" s="915"/>
    </row>
    <row r="104" spans="1:42" s="15" customFormat="1" ht="18.75" customHeight="1">
      <c r="B104" s="542" t="s">
        <v>66</v>
      </c>
      <c r="C104" s="97"/>
      <c r="D104" s="97"/>
      <c r="E104" s="97"/>
      <c r="F104" s="98"/>
      <c r="G104" s="913"/>
      <c r="H104" s="914"/>
      <c r="I104" s="913"/>
      <c r="J104" s="914"/>
      <c r="K104" s="913"/>
      <c r="L104" s="914"/>
      <c r="M104" s="913"/>
      <c r="N104" s="914"/>
      <c r="O104" s="913"/>
      <c r="P104" s="914"/>
      <c r="Q104" s="913"/>
      <c r="R104" s="914"/>
      <c r="S104" s="913"/>
      <c r="T104" s="914"/>
      <c r="U104" s="913"/>
      <c r="V104" s="914"/>
      <c r="W104" s="913"/>
      <c r="X104" s="914"/>
      <c r="Y104" s="913"/>
      <c r="Z104" s="914"/>
      <c r="AA104" s="913"/>
      <c r="AB104" s="914"/>
      <c r="AC104" s="913"/>
      <c r="AD104" s="914"/>
      <c r="AE104" s="913">
        <f t="shared" si="95"/>
        <v>0</v>
      </c>
      <c r="AF104" s="915"/>
    </row>
    <row r="105" spans="1:42" s="15" customFormat="1" ht="18.75" customHeight="1">
      <c r="B105" s="542" t="s">
        <v>509</v>
      </c>
      <c r="C105" s="97"/>
      <c r="D105" s="97"/>
      <c r="E105" s="97"/>
      <c r="F105" s="98"/>
      <c r="G105" s="913"/>
      <c r="H105" s="914"/>
      <c r="I105" s="913"/>
      <c r="J105" s="914"/>
      <c r="K105" s="913"/>
      <c r="L105" s="914"/>
      <c r="M105" s="913"/>
      <c r="N105" s="914"/>
      <c r="O105" s="913"/>
      <c r="P105" s="914"/>
      <c r="Q105" s="913"/>
      <c r="R105" s="914"/>
      <c r="S105" s="913"/>
      <c r="T105" s="914"/>
      <c r="U105" s="913"/>
      <c r="V105" s="914"/>
      <c r="W105" s="913"/>
      <c r="X105" s="914"/>
      <c r="Y105" s="913"/>
      <c r="Z105" s="914"/>
      <c r="AA105" s="913"/>
      <c r="AB105" s="914"/>
      <c r="AC105" s="913"/>
      <c r="AD105" s="914"/>
      <c r="AE105" s="913">
        <f t="shared" si="95"/>
        <v>0</v>
      </c>
      <c r="AF105" s="915"/>
    </row>
    <row r="106" spans="1:42" s="15" customFormat="1" ht="18.75" customHeight="1">
      <c r="B106" s="542" t="s">
        <v>599</v>
      </c>
      <c r="C106" s="97"/>
      <c r="D106" s="97"/>
      <c r="E106" s="97"/>
      <c r="F106" s="98"/>
      <c r="G106" s="913"/>
      <c r="H106" s="914"/>
      <c r="I106" s="913"/>
      <c r="J106" s="914"/>
      <c r="K106" s="913"/>
      <c r="L106" s="914"/>
      <c r="M106" s="913"/>
      <c r="N106" s="914"/>
      <c r="O106" s="913"/>
      <c r="P106" s="914"/>
      <c r="Q106" s="913"/>
      <c r="R106" s="914"/>
      <c r="S106" s="913"/>
      <c r="T106" s="914"/>
      <c r="U106" s="913"/>
      <c r="V106" s="914"/>
      <c r="W106" s="913"/>
      <c r="X106" s="914"/>
      <c r="Y106" s="913"/>
      <c r="Z106" s="914"/>
      <c r="AA106" s="913"/>
      <c r="AB106" s="914"/>
      <c r="AC106" s="913"/>
      <c r="AD106" s="914"/>
      <c r="AE106" s="913">
        <f t="shared" si="95"/>
        <v>0</v>
      </c>
      <c r="AF106" s="915"/>
    </row>
    <row r="107" spans="1:42" s="15" customFormat="1" ht="18.75" customHeight="1">
      <c r="B107" s="103" t="s">
        <v>784</v>
      </c>
      <c r="C107" s="97"/>
      <c r="D107" s="97"/>
      <c r="E107" s="97"/>
      <c r="F107" s="98"/>
      <c r="G107" s="913"/>
      <c r="H107" s="914"/>
      <c r="I107" s="913"/>
      <c r="J107" s="914"/>
      <c r="K107" s="913"/>
      <c r="L107" s="914"/>
      <c r="M107" s="913"/>
      <c r="N107" s="914"/>
      <c r="O107" s="913"/>
      <c r="P107" s="914"/>
      <c r="Q107" s="913"/>
      <c r="R107" s="914"/>
      <c r="S107" s="913"/>
      <c r="T107" s="914"/>
      <c r="U107" s="913"/>
      <c r="V107" s="914"/>
      <c r="W107" s="913"/>
      <c r="X107" s="914"/>
      <c r="Y107" s="913"/>
      <c r="Z107" s="914"/>
      <c r="AA107" s="913"/>
      <c r="AB107" s="914"/>
      <c r="AC107" s="913"/>
      <c r="AD107" s="914"/>
      <c r="AE107" s="913">
        <f t="shared" si="95"/>
        <v>0</v>
      </c>
      <c r="AF107" s="915"/>
      <c r="AI107" s="715"/>
      <c r="AJ107" s="715"/>
    </row>
    <row r="108" spans="1:42" s="3" customFormat="1" ht="18.75" customHeight="1">
      <c r="B108" s="19" t="s">
        <v>68</v>
      </c>
      <c r="C108" s="17"/>
      <c r="D108" s="17"/>
      <c r="E108" s="17"/>
      <c r="F108" s="18"/>
      <c r="G108" s="712">
        <f>SUM(G103:H107)</f>
        <v>0</v>
      </c>
      <c r="H108" s="712"/>
      <c r="I108" s="712">
        <f>SUM(I103:J107)</f>
        <v>0</v>
      </c>
      <c r="J108" s="712"/>
      <c r="K108" s="712">
        <f t="shared" ref="K108" si="96">SUM(K103:L107)</f>
        <v>0</v>
      </c>
      <c r="L108" s="712"/>
      <c r="M108" s="712">
        <f t="shared" ref="M108" si="97">SUM(M103:N107)</f>
        <v>0</v>
      </c>
      <c r="N108" s="712"/>
      <c r="O108" s="712">
        <f t="shared" ref="O108" si="98">SUM(O103:P107)</f>
        <v>0</v>
      </c>
      <c r="P108" s="712"/>
      <c r="Q108" s="712">
        <f t="shared" ref="Q108" si="99">SUM(Q103:R107)</f>
        <v>0</v>
      </c>
      <c r="R108" s="712"/>
      <c r="S108" s="712">
        <f t="shared" ref="S108" si="100">SUM(S103:T107)</f>
        <v>0</v>
      </c>
      <c r="T108" s="712"/>
      <c r="U108" s="712">
        <f t="shared" ref="U108" si="101">SUM(U103:V107)</f>
        <v>0</v>
      </c>
      <c r="V108" s="712"/>
      <c r="W108" s="712">
        <f t="shared" ref="W108" si="102">SUM(W103:X107)</f>
        <v>0</v>
      </c>
      <c r="X108" s="712"/>
      <c r="Y108" s="712">
        <f t="shared" ref="Y108" si="103">SUM(Y103:Z107)</f>
        <v>0</v>
      </c>
      <c r="Z108" s="712"/>
      <c r="AA108" s="712">
        <f t="shared" ref="AA108" si="104">SUM(AA103:AB107)</f>
        <v>0</v>
      </c>
      <c r="AB108" s="712"/>
      <c r="AC108" s="712">
        <f t="shared" ref="AC108" si="105">SUM(AC103:AD107)</f>
        <v>0</v>
      </c>
      <c r="AD108" s="712"/>
      <c r="AE108" s="913">
        <f t="shared" si="95"/>
        <v>0</v>
      </c>
      <c r="AF108" s="915"/>
      <c r="AH108" s="15"/>
      <c r="AI108" s="15"/>
      <c r="AL108" s="15"/>
      <c r="AM108" s="15"/>
    </row>
    <row r="111" spans="1:42" s="3" customFormat="1" ht="18.75" customHeight="1">
      <c r="A111" s="15" t="s">
        <v>513</v>
      </c>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L111" s="15"/>
      <c r="AM111" s="15"/>
    </row>
    <row r="112" spans="1:42" s="3" customFormat="1" ht="18.75" customHeight="1">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L112" s="15"/>
      <c r="AM112" s="15"/>
    </row>
    <row r="113" spans="2:42" s="3" customFormat="1" ht="18.75" customHeight="1">
      <c r="B113" s="104" t="s">
        <v>164</v>
      </c>
      <c r="C113" s="104"/>
      <c r="D113" s="104"/>
      <c r="E113" s="104"/>
      <c r="F113" s="104"/>
      <c r="G113" s="104"/>
      <c r="H113" s="104"/>
      <c r="I113" s="104"/>
      <c r="J113" s="104"/>
      <c r="K113" s="15"/>
      <c r="L113" s="15"/>
      <c r="M113" s="15"/>
      <c r="N113" s="15"/>
      <c r="O113" s="15"/>
      <c r="P113" s="15"/>
      <c r="Q113" s="15"/>
      <c r="R113" s="15"/>
      <c r="S113" s="15"/>
      <c r="T113" s="15"/>
      <c r="U113" s="15"/>
      <c r="V113" s="15"/>
      <c r="W113" s="15"/>
      <c r="X113" s="15"/>
      <c r="Y113" s="15"/>
      <c r="Z113" s="15"/>
      <c r="AA113" s="15"/>
      <c r="AB113" s="15"/>
      <c r="AC113" s="107" t="s">
        <v>157</v>
      </c>
      <c r="AD113" s="107"/>
      <c r="AE113" s="107" t="s">
        <v>229</v>
      </c>
      <c r="AF113" s="107"/>
      <c r="AL113" s="15"/>
      <c r="AM113" s="15"/>
    </row>
    <row r="114" spans="2:42" s="3" customFormat="1" ht="18.75" customHeight="1">
      <c r="B114" s="103" t="s">
        <v>64</v>
      </c>
      <c r="C114" s="97"/>
      <c r="D114" s="97"/>
      <c r="E114" s="97"/>
      <c r="F114" s="98"/>
      <c r="G114" s="913" t="s">
        <v>143</v>
      </c>
      <c r="H114" s="914"/>
      <c r="I114" s="913" t="s">
        <v>144</v>
      </c>
      <c r="J114" s="914"/>
      <c r="K114" s="913" t="s">
        <v>145</v>
      </c>
      <c r="L114" s="914"/>
      <c r="M114" s="913" t="s">
        <v>146</v>
      </c>
      <c r="N114" s="914"/>
      <c r="O114" s="913" t="s">
        <v>147</v>
      </c>
      <c r="P114" s="914"/>
      <c r="Q114" s="913" t="s">
        <v>148</v>
      </c>
      <c r="R114" s="914"/>
      <c r="S114" s="913" t="s">
        <v>153</v>
      </c>
      <c r="T114" s="914"/>
      <c r="U114" s="913" t="s">
        <v>155</v>
      </c>
      <c r="V114" s="914"/>
      <c r="W114" s="913" t="s">
        <v>154</v>
      </c>
      <c r="X114" s="914"/>
      <c r="Y114" s="913" t="s">
        <v>149</v>
      </c>
      <c r="Z114" s="914"/>
      <c r="AA114" s="913" t="s">
        <v>150</v>
      </c>
      <c r="AB114" s="914"/>
      <c r="AC114" s="913" t="s">
        <v>151</v>
      </c>
      <c r="AD114" s="914"/>
      <c r="AE114" s="913" t="s">
        <v>68</v>
      </c>
      <c r="AF114" s="915"/>
      <c r="AL114" s="15"/>
      <c r="AM114" s="15"/>
    </row>
    <row r="115" spans="2:42" s="3" customFormat="1" ht="18.75" customHeight="1">
      <c r="B115" s="542" t="s">
        <v>65</v>
      </c>
      <c r="C115" s="240"/>
      <c r="D115" s="240"/>
      <c r="E115" s="240"/>
      <c r="F115" s="241"/>
      <c r="G115" s="913"/>
      <c r="H115" s="914"/>
      <c r="I115" s="913"/>
      <c r="J115" s="914"/>
      <c r="K115" s="913">
        <v>2</v>
      </c>
      <c r="L115" s="914"/>
      <c r="M115" s="913"/>
      <c r="N115" s="914"/>
      <c r="O115" s="913"/>
      <c r="P115" s="914"/>
      <c r="Q115" s="913"/>
      <c r="R115" s="914"/>
      <c r="S115" s="913"/>
      <c r="T115" s="914"/>
      <c r="U115" s="913"/>
      <c r="V115" s="914"/>
      <c r="W115" s="913"/>
      <c r="X115" s="914"/>
      <c r="Y115" s="913"/>
      <c r="Z115" s="914"/>
      <c r="AA115" s="913"/>
      <c r="AB115" s="914"/>
      <c r="AC115" s="913"/>
      <c r="AD115" s="914"/>
      <c r="AE115" s="913">
        <f t="shared" ref="AE115:AE116" si="106">SUM(G115:AD115)</f>
        <v>2</v>
      </c>
      <c r="AF115" s="915"/>
      <c r="AL115" s="15"/>
      <c r="AM115" s="15"/>
    </row>
    <row r="116" spans="2:42" s="3" customFormat="1" ht="18.75" customHeight="1">
      <c r="B116" s="542" t="s">
        <v>66</v>
      </c>
      <c r="C116" s="240"/>
      <c r="D116" s="240"/>
      <c r="E116" s="240"/>
      <c r="F116" s="241"/>
      <c r="G116" s="913"/>
      <c r="H116" s="914"/>
      <c r="I116" s="913"/>
      <c r="J116" s="914"/>
      <c r="K116" s="913"/>
      <c r="L116" s="914"/>
      <c r="M116" s="913">
        <v>2</v>
      </c>
      <c r="N116" s="914"/>
      <c r="O116" s="913">
        <v>1</v>
      </c>
      <c r="P116" s="914"/>
      <c r="Q116" s="913"/>
      <c r="R116" s="914"/>
      <c r="S116" s="913">
        <v>1</v>
      </c>
      <c r="T116" s="914"/>
      <c r="U116" s="913"/>
      <c r="V116" s="914"/>
      <c r="W116" s="913"/>
      <c r="X116" s="914"/>
      <c r="Y116" s="913"/>
      <c r="Z116" s="914"/>
      <c r="AA116" s="913"/>
      <c r="AB116" s="914"/>
      <c r="AC116" s="913"/>
      <c r="AD116" s="914"/>
      <c r="AE116" s="913">
        <f t="shared" si="106"/>
        <v>4</v>
      </c>
      <c r="AF116" s="915"/>
      <c r="AL116" s="15"/>
      <c r="AM116" s="15"/>
    </row>
    <row r="117" spans="2:42" s="3" customFormat="1" ht="18.75" customHeight="1">
      <c r="B117" s="542" t="s">
        <v>509</v>
      </c>
      <c r="C117" s="240"/>
      <c r="D117" s="240"/>
      <c r="E117" s="240"/>
      <c r="F117" s="241"/>
      <c r="G117" s="913"/>
      <c r="H117" s="914"/>
      <c r="I117" s="913"/>
      <c r="J117" s="914"/>
      <c r="K117" s="913"/>
      <c r="L117" s="914"/>
      <c r="M117" s="913">
        <v>1</v>
      </c>
      <c r="N117" s="914"/>
      <c r="O117" s="913">
        <v>1</v>
      </c>
      <c r="P117" s="914"/>
      <c r="Q117" s="913"/>
      <c r="R117" s="914"/>
      <c r="S117" s="913"/>
      <c r="T117" s="914"/>
      <c r="U117" s="913"/>
      <c r="V117" s="914"/>
      <c r="W117" s="913"/>
      <c r="X117" s="914"/>
      <c r="Y117" s="913"/>
      <c r="Z117" s="914"/>
      <c r="AA117" s="913"/>
      <c r="AB117" s="914"/>
      <c r="AC117" s="913"/>
      <c r="AD117" s="914"/>
      <c r="AE117" s="913">
        <f>SUM(G117:AD117)</f>
        <v>2</v>
      </c>
      <c r="AF117" s="915"/>
      <c r="AL117" s="15"/>
      <c r="AM117" s="15"/>
    </row>
    <row r="118" spans="2:42" s="3" customFormat="1" ht="18.75" customHeight="1">
      <c r="B118" s="542" t="s">
        <v>599</v>
      </c>
      <c r="C118" s="240"/>
      <c r="D118" s="240"/>
      <c r="E118" s="240"/>
      <c r="F118" s="241"/>
      <c r="G118" s="913"/>
      <c r="H118" s="914"/>
      <c r="I118" s="913"/>
      <c r="J118" s="914"/>
      <c r="K118" s="913"/>
      <c r="L118" s="914"/>
      <c r="M118" s="913"/>
      <c r="N118" s="914"/>
      <c r="O118" s="913"/>
      <c r="P118" s="914"/>
      <c r="Q118" s="913"/>
      <c r="R118" s="914"/>
      <c r="S118" s="913"/>
      <c r="T118" s="914"/>
      <c r="U118" s="913"/>
      <c r="V118" s="914"/>
      <c r="W118" s="913"/>
      <c r="X118" s="914"/>
      <c r="Y118" s="913"/>
      <c r="Z118" s="914"/>
      <c r="AA118" s="913"/>
      <c r="AB118" s="914"/>
      <c r="AC118" s="913"/>
      <c r="AD118" s="914"/>
      <c r="AE118" s="913">
        <f t="shared" ref="AE118:AE120" si="107">SUM(G118:AD118)</f>
        <v>0</v>
      </c>
      <c r="AF118" s="915"/>
      <c r="AL118" s="15"/>
      <c r="AM118" s="15"/>
    </row>
    <row r="119" spans="2:42" s="3" customFormat="1" ht="18.75" customHeight="1">
      <c r="B119" s="103" t="s">
        <v>784</v>
      </c>
      <c r="C119" s="97"/>
      <c r="D119" s="97"/>
      <c r="E119" s="97"/>
      <c r="F119" s="98"/>
      <c r="G119" s="913"/>
      <c r="H119" s="914"/>
      <c r="I119" s="913"/>
      <c r="J119" s="914"/>
      <c r="K119" s="913"/>
      <c r="L119" s="914"/>
      <c r="M119" s="913"/>
      <c r="N119" s="914"/>
      <c r="O119" s="913"/>
      <c r="P119" s="914"/>
      <c r="Q119" s="913"/>
      <c r="R119" s="914"/>
      <c r="S119" s="913"/>
      <c r="T119" s="914"/>
      <c r="U119" s="913"/>
      <c r="V119" s="914"/>
      <c r="W119" s="913"/>
      <c r="X119" s="914"/>
      <c r="Y119" s="913"/>
      <c r="Z119" s="914"/>
      <c r="AA119" s="913"/>
      <c r="AB119" s="914"/>
      <c r="AC119" s="913"/>
      <c r="AD119" s="914"/>
      <c r="AE119" s="913">
        <f t="shared" si="107"/>
        <v>0</v>
      </c>
      <c r="AF119" s="915"/>
      <c r="AL119" s="15"/>
      <c r="AM119" s="15"/>
    </row>
    <row r="120" spans="2:42" s="3" customFormat="1" ht="18.75" customHeight="1">
      <c r="B120" s="19" t="s">
        <v>68</v>
      </c>
      <c r="C120" s="17"/>
      <c r="D120" s="17"/>
      <c r="E120" s="17"/>
      <c r="F120" s="18"/>
      <c r="G120" s="712">
        <f>SUM(G115:H119)</f>
        <v>0</v>
      </c>
      <c r="H120" s="712"/>
      <c r="I120" s="712">
        <f>SUM(I115:J119)</f>
        <v>0</v>
      </c>
      <c r="J120" s="712"/>
      <c r="K120" s="712">
        <f t="shared" ref="K120" si="108">SUM(K115:L119)</f>
        <v>2</v>
      </c>
      <c r="L120" s="712"/>
      <c r="M120" s="712">
        <f t="shared" ref="M120" si="109">SUM(M115:N119)</f>
        <v>3</v>
      </c>
      <c r="N120" s="712"/>
      <c r="O120" s="712">
        <f t="shared" ref="O120" si="110">SUM(O115:P119)</f>
        <v>2</v>
      </c>
      <c r="P120" s="712"/>
      <c r="Q120" s="712">
        <f t="shared" ref="Q120" si="111">SUM(Q115:R119)</f>
        <v>0</v>
      </c>
      <c r="R120" s="712"/>
      <c r="S120" s="712">
        <f t="shared" ref="S120" si="112">SUM(S115:T119)</f>
        <v>1</v>
      </c>
      <c r="T120" s="712"/>
      <c r="U120" s="712">
        <f t="shared" ref="U120" si="113">SUM(U115:V119)</f>
        <v>0</v>
      </c>
      <c r="V120" s="712"/>
      <c r="W120" s="712">
        <f t="shared" ref="W120" si="114">SUM(W115:X119)</f>
        <v>0</v>
      </c>
      <c r="X120" s="712"/>
      <c r="Y120" s="712">
        <f t="shared" ref="Y120" si="115">SUM(Y115:Z119)</f>
        <v>0</v>
      </c>
      <c r="Z120" s="712"/>
      <c r="AA120" s="712">
        <f t="shared" ref="AA120" si="116">SUM(AA115:AB119)</f>
        <v>0</v>
      </c>
      <c r="AB120" s="712"/>
      <c r="AC120" s="712">
        <f t="shared" ref="AC120" si="117">SUM(AC115:AD119)</f>
        <v>0</v>
      </c>
      <c r="AD120" s="712"/>
      <c r="AE120" s="913">
        <f t="shared" si="107"/>
        <v>8</v>
      </c>
      <c r="AF120" s="915"/>
      <c r="AL120" s="15"/>
      <c r="AM120" s="15"/>
    </row>
    <row r="121" spans="2:42" s="3" customFormat="1" ht="18.75" customHeight="1">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L121" s="15"/>
      <c r="AM121" s="15"/>
    </row>
    <row r="122" spans="2:42" s="3" customFormat="1" ht="18.75" customHeight="1">
      <c r="B122" s="104" t="s">
        <v>165</v>
      </c>
      <c r="C122" s="104"/>
      <c r="D122" s="104"/>
      <c r="E122" s="104"/>
      <c r="F122" s="104"/>
      <c r="G122" s="104"/>
      <c r="H122" s="104"/>
      <c r="I122" s="104"/>
      <c r="J122" s="104"/>
      <c r="K122" s="15"/>
      <c r="L122" s="15"/>
      <c r="M122" s="15"/>
      <c r="N122" s="15"/>
      <c r="O122" s="15"/>
      <c r="P122" s="15"/>
      <c r="Q122" s="15"/>
      <c r="R122" s="15"/>
      <c r="S122" s="15"/>
      <c r="T122" s="15"/>
      <c r="U122" s="15"/>
      <c r="V122" s="15"/>
      <c r="W122" s="15"/>
      <c r="X122" s="15"/>
      <c r="Y122" s="15"/>
      <c r="Z122" s="15"/>
      <c r="AA122" s="15"/>
      <c r="AB122" s="15"/>
      <c r="AC122" s="107" t="s">
        <v>157</v>
      </c>
      <c r="AD122" s="107"/>
      <c r="AE122" s="107" t="s">
        <v>229</v>
      </c>
      <c r="AF122" s="107"/>
      <c r="AG122" s="15"/>
      <c r="AH122" s="15"/>
      <c r="AI122" s="15"/>
      <c r="AJ122" s="15"/>
      <c r="AK122" s="15"/>
      <c r="AL122" s="15"/>
      <c r="AM122" s="15"/>
      <c r="AN122" s="15"/>
      <c r="AO122" s="15"/>
      <c r="AP122" s="15"/>
    </row>
    <row r="123" spans="2:42" s="15" customFormat="1" ht="18.75" customHeight="1">
      <c r="B123" s="103" t="s">
        <v>64</v>
      </c>
      <c r="C123" s="97"/>
      <c r="D123" s="97"/>
      <c r="E123" s="97"/>
      <c r="F123" s="98"/>
      <c r="G123" s="913" t="s">
        <v>143</v>
      </c>
      <c r="H123" s="914"/>
      <c r="I123" s="913" t="s">
        <v>144</v>
      </c>
      <c r="J123" s="914"/>
      <c r="K123" s="913" t="s">
        <v>145</v>
      </c>
      <c r="L123" s="914"/>
      <c r="M123" s="913" t="s">
        <v>146</v>
      </c>
      <c r="N123" s="914"/>
      <c r="O123" s="913" t="s">
        <v>147</v>
      </c>
      <c r="P123" s="914"/>
      <c r="Q123" s="913" t="s">
        <v>148</v>
      </c>
      <c r="R123" s="914"/>
      <c r="S123" s="913" t="s">
        <v>153</v>
      </c>
      <c r="T123" s="914"/>
      <c r="U123" s="913" t="s">
        <v>155</v>
      </c>
      <c r="V123" s="914"/>
      <c r="W123" s="913" t="s">
        <v>154</v>
      </c>
      <c r="X123" s="914"/>
      <c r="Y123" s="913" t="s">
        <v>149</v>
      </c>
      <c r="Z123" s="914"/>
      <c r="AA123" s="913" t="s">
        <v>150</v>
      </c>
      <c r="AB123" s="914"/>
      <c r="AC123" s="913" t="s">
        <v>151</v>
      </c>
      <c r="AD123" s="914"/>
      <c r="AE123" s="913" t="s">
        <v>68</v>
      </c>
      <c r="AF123" s="915"/>
    </row>
    <row r="124" spans="2:42" s="15" customFormat="1" ht="18.75" customHeight="1">
      <c r="B124" s="542" t="s">
        <v>65</v>
      </c>
      <c r="C124" s="240"/>
      <c r="D124" s="240"/>
      <c r="E124" s="240"/>
      <c r="F124" s="241"/>
      <c r="G124" s="913"/>
      <c r="H124" s="914"/>
      <c r="I124" s="913"/>
      <c r="J124" s="914"/>
      <c r="K124" s="913"/>
      <c r="L124" s="914"/>
      <c r="M124" s="913"/>
      <c r="N124" s="914"/>
      <c r="O124" s="913"/>
      <c r="P124" s="914"/>
      <c r="Q124" s="913"/>
      <c r="R124" s="914"/>
      <c r="S124" s="913"/>
      <c r="T124" s="914"/>
      <c r="U124" s="913"/>
      <c r="V124" s="914"/>
      <c r="W124" s="913"/>
      <c r="X124" s="914"/>
      <c r="Y124" s="913"/>
      <c r="Z124" s="914"/>
      <c r="AA124" s="913"/>
      <c r="AB124" s="914"/>
      <c r="AC124" s="913"/>
      <c r="AD124" s="914"/>
      <c r="AE124" s="913">
        <f>SUM(G124:AD124)</f>
        <v>0</v>
      </c>
      <c r="AF124" s="915"/>
    </row>
    <row r="125" spans="2:42" s="15" customFormat="1" ht="18.75" customHeight="1">
      <c r="B125" s="542" t="s">
        <v>66</v>
      </c>
      <c r="C125" s="240"/>
      <c r="D125" s="240"/>
      <c r="E125" s="240"/>
      <c r="F125" s="241"/>
      <c r="G125" s="913"/>
      <c r="H125" s="914"/>
      <c r="I125" s="913"/>
      <c r="J125" s="914"/>
      <c r="K125" s="913"/>
      <c r="L125" s="914"/>
      <c r="M125" s="913"/>
      <c r="N125" s="914"/>
      <c r="O125" s="913">
        <v>1</v>
      </c>
      <c r="P125" s="914"/>
      <c r="Q125" s="913"/>
      <c r="R125" s="914"/>
      <c r="S125" s="913">
        <v>1</v>
      </c>
      <c r="T125" s="914"/>
      <c r="U125" s="913"/>
      <c r="V125" s="914"/>
      <c r="W125" s="913"/>
      <c r="X125" s="914"/>
      <c r="Y125" s="913"/>
      <c r="Z125" s="914"/>
      <c r="AA125" s="913"/>
      <c r="AB125" s="914"/>
      <c r="AC125" s="913"/>
      <c r="AD125" s="914"/>
      <c r="AE125" s="913">
        <f t="shared" ref="AE125:AE129" si="118">SUM(G125:AD125)</f>
        <v>2</v>
      </c>
      <c r="AF125" s="915"/>
    </row>
    <row r="126" spans="2:42" s="15" customFormat="1" ht="18.75" customHeight="1">
      <c r="B126" s="542" t="s">
        <v>509</v>
      </c>
      <c r="C126" s="240"/>
      <c r="D126" s="240"/>
      <c r="E126" s="240"/>
      <c r="F126" s="241"/>
      <c r="G126" s="913"/>
      <c r="H126" s="914"/>
      <c r="I126" s="913"/>
      <c r="J126" s="914"/>
      <c r="K126" s="913"/>
      <c r="L126" s="914"/>
      <c r="M126" s="913"/>
      <c r="N126" s="914"/>
      <c r="O126" s="913"/>
      <c r="P126" s="914"/>
      <c r="Q126" s="913"/>
      <c r="R126" s="914"/>
      <c r="S126" s="913"/>
      <c r="T126" s="914"/>
      <c r="U126" s="913"/>
      <c r="V126" s="914"/>
      <c r="W126" s="913"/>
      <c r="X126" s="914"/>
      <c r="Y126" s="913"/>
      <c r="Z126" s="914"/>
      <c r="AA126" s="913"/>
      <c r="AB126" s="914"/>
      <c r="AC126" s="913"/>
      <c r="AD126" s="914"/>
      <c r="AE126" s="913">
        <f t="shared" si="118"/>
        <v>0</v>
      </c>
      <c r="AF126" s="915"/>
    </row>
    <row r="127" spans="2:42" s="15" customFormat="1" ht="18.75" customHeight="1">
      <c r="B127" s="542" t="s">
        <v>599</v>
      </c>
      <c r="C127" s="240"/>
      <c r="D127" s="240"/>
      <c r="E127" s="240"/>
      <c r="F127" s="241"/>
      <c r="G127" s="913"/>
      <c r="H127" s="914"/>
      <c r="I127" s="913"/>
      <c r="J127" s="914"/>
      <c r="K127" s="913"/>
      <c r="L127" s="914"/>
      <c r="M127" s="913"/>
      <c r="N127" s="914"/>
      <c r="O127" s="913"/>
      <c r="P127" s="914"/>
      <c r="Q127" s="913">
        <v>1</v>
      </c>
      <c r="R127" s="914"/>
      <c r="S127" s="913"/>
      <c r="T127" s="914"/>
      <c r="U127" s="913"/>
      <c r="V127" s="914"/>
      <c r="W127" s="913"/>
      <c r="X127" s="914"/>
      <c r="Y127" s="913"/>
      <c r="Z127" s="914"/>
      <c r="AA127" s="913"/>
      <c r="AB127" s="914"/>
      <c r="AC127" s="913"/>
      <c r="AD127" s="914"/>
      <c r="AE127" s="913">
        <f t="shared" si="118"/>
        <v>1</v>
      </c>
      <c r="AF127" s="915"/>
    </row>
    <row r="128" spans="2:42" s="15" customFormat="1" ht="18.75" customHeight="1">
      <c r="B128" s="103" t="s">
        <v>784</v>
      </c>
      <c r="C128" s="97"/>
      <c r="D128" s="97"/>
      <c r="E128" s="97"/>
      <c r="F128" s="98"/>
      <c r="G128" s="913"/>
      <c r="H128" s="914"/>
      <c r="I128" s="913"/>
      <c r="J128" s="914"/>
      <c r="K128" s="913"/>
      <c r="L128" s="914"/>
      <c r="M128" s="913"/>
      <c r="N128" s="914"/>
      <c r="O128" s="913"/>
      <c r="P128" s="914"/>
      <c r="Q128" s="913">
        <v>1</v>
      </c>
      <c r="R128" s="914"/>
      <c r="S128" s="913">
        <v>1</v>
      </c>
      <c r="T128" s="914"/>
      <c r="U128" s="913"/>
      <c r="V128" s="914"/>
      <c r="W128" s="913"/>
      <c r="X128" s="914"/>
      <c r="Y128" s="913"/>
      <c r="Z128" s="914"/>
      <c r="AA128" s="913"/>
      <c r="AB128" s="914"/>
      <c r="AC128" s="913"/>
      <c r="AD128" s="914"/>
      <c r="AE128" s="913">
        <f t="shared" si="118"/>
        <v>2</v>
      </c>
      <c r="AF128" s="915"/>
    </row>
    <row r="129" spans="2:42" s="15" customFormat="1" ht="18.75" customHeight="1">
      <c r="B129" s="19" t="s">
        <v>68</v>
      </c>
      <c r="C129" s="17"/>
      <c r="D129" s="17"/>
      <c r="E129" s="17"/>
      <c r="F129" s="18"/>
      <c r="G129" s="712">
        <f>SUM(G124:H128)</f>
        <v>0</v>
      </c>
      <c r="H129" s="712"/>
      <c r="I129" s="712">
        <f t="shared" ref="I129" si="119">SUM(I124:J128)</f>
        <v>0</v>
      </c>
      <c r="J129" s="712"/>
      <c r="K129" s="712">
        <f t="shared" ref="K129" si="120">SUM(K124:L128)</f>
        <v>0</v>
      </c>
      <c r="L129" s="712"/>
      <c r="M129" s="712">
        <f t="shared" ref="M129" si="121">SUM(M124:N128)</f>
        <v>0</v>
      </c>
      <c r="N129" s="712"/>
      <c r="O129" s="712">
        <f t="shared" ref="O129" si="122">SUM(O124:P128)</f>
        <v>1</v>
      </c>
      <c r="P129" s="712"/>
      <c r="Q129" s="712">
        <f t="shared" ref="Q129" si="123">SUM(Q124:R128)</f>
        <v>2</v>
      </c>
      <c r="R129" s="712"/>
      <c r="S129" s="712">
        <f t="shared" ref="S129" si="124">SUM(S124:T128)</f>
        <v>2</v>
      </c>
      <c r="T129" s="712"/>
      <c r="U129" s="712">
        <f t="shared" ref="U129" si="125">SUM(U124:V128)</f>
        <v>0</v>
      </c>
      <c r="V129" s="712"/>
      <c r="W129" s="712">
        <f t="shared" ref="W129" si="126">SUM(W124:X128)</f>
        <v>0</v>
      </c>
      <c r="X129" s="712"/>
      <c r="Y129" s="712">
        <f t="shared" ref="Y129" si="127">SUM(Y124:Z128)</f>
        <v>0</v>
      </c>
      <c r="Z129" s="712"/>
      <c r="AA129" s="712">
        <f t="shared" ref="AA129" si="128">SUM(AA124:AB128)</f>
        <v>0</v>
      </c>
      <c r="AB129" s="712"/>
      <c r="AC129" s="712">
        <f t="shared" ref="AC129" si="129">SUM(AC124:AD128)</f>
        <v>0</v>
      </c>
      <c r="AD129" s="712"/>
      <c r="AE129" s="913">
        <f t="shared" si="118"/>
        <v>5</v>
      </c>
      <c r="AF129" s="915"/>
    </row>
    <row r="130" spans="2:42" s="15" customFormat="1" ht="18.75" customHeight="1">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7"/>
      <c r="AF130" s="105"/>
    </row>
    <row r="131" spans="2:42" s="3" customFormat="1" ht="18.75" customHeight="1">
      <c r="B131" s="104" t="s">
        <v>166</v>
      </c>
      <c r="C131" s="104"/>
      <c r="D131" s="104"/>
      <c r="E131" s="104"/>
      <c r="F131" s="104"/>
      <c r="G131" s="104"/>
      <c r="H131" s="104"/>
      <c r="I131" s="104"/>
      <c r="J131" s="104"/>
      <c r="K131" s="15"/>
      <c r="L131" s="15"/>
      <c r="M131" s="15"/>
      <c r="N131" s="15"/>
      <c r="O131" s="15"/>
      <c r="P131" s="15"/>
      <c r="Q131" s="15"/>
      <c r="R131" s="15"/>
      <c r="S131" s="15"/>
      <c r="T131" s="15"/>
      <c r="U131" s="15"/>
      <c r="V131" s="15"/>
      <c r="W131" s="15"/>
      <c r="X131" s="15"/>
      <c r="Y131" s="15"/>
      <c r="Z131" s="15"/>
      <c r="AA131" s="15"/>
      <c r="AB131" s="15"/>
      <c r="AC131" s="107" t="s">
        <v>157</v>
      </c>
      <c r="AD131" s="107"/>
      <c r="AE131" s="107" t="s">
        <v>229</v>
      </c>
      <c r="AF131" s="107"/>
      <c r="AL131" s="15"/>
      <c r="AM131" s="15"/>
    </row>
    <row r="132" spans="2:42" s="3" customFormat="1" ht="18.75" customHeight="1">
      <c r="B132" s="103" t="s">
        <v>64</v>
      </c>
      <c r="C132" s="97"/>
      <c r="D132" s="97"/>
      <c r="E132" s="97"/>
      <c r="F132" s="98"/>
      <c r="G132" s="913" t="s">
        <v>143</v>
      </c>
      <c r="H132" s="915"/>
      <c r="I132" s="913" t="s">
        <v>144</v>
      </c>
      <c r="J132" s="915"/>
      <c r="K132" s="913" t="s">
        <v>145</v>
      </c>
      <c r="L132" s="915"/>
      <c r="M132" s="913" t="s">
        <v>146</v>
      </c>
      <c r="N132" s="915"/>
      <c r="O132" s="913" t="s">
        <v>147</v>
      </c>
      <c r="P132" s="915"/>
      <c r="Q132" s="913" t="s">
        <v>148</v>
      </c>
      <c r="R132" s="915"/>
      <c r="S132" s="913" t="s">
        <v>153</v>
      </c>
      <c r="T132" s="915"/>
      <c r="U132" s="913" t="s">
        <v>155</v>
      </c>
      <c r="V132" s="915"/>
      <c r="W132" s="913" t="s">
        <v>154</v>
      </c>
      <c r="X132" s="915"/>
      <c r="Y132" s="913" t="s">
        <v>149</v>
      </c>
      <c r="Z132" s="915"/>
      <c r="AA132" s="913" t="s">
        <v>150</v>
      </c>
      <c r="AB132" s="915"/>
      <c r="AC132" s="913" t="s">
        <v>151</v>
      </c>
      <c r="AD132" s="915"/>
      <c r="AE132" s="913" t="s">
        <v>68</v>
      </c>
      <c r="AF132" s="915"/>
      <c r="AL132" s="15"/>
      <c r="AM132" s="15"/>
    </row>
    <row r="133" spans="2:42" s="3" customFormat="1" ht="18.75" customHeight="1">
      <c r="B133" s="542" t="s">
        <v>65</v>
      </c>
      <c r="C133" s="97"/>
      <c r="D133" s="97"/>
      <c r="E133" s="97"/>
      <c r="F133" s="98"/>
      <c r="G133" s="913"/>
      <c r="H133" s="915"/>
      <c r="I133" s="913"/>
      <c r="J133" s="915"/>
      <c r="K133" s="913"/>
      <c r="L133" s="915"/>
      <c r="M133" s="913"/>
      <c r="N133" s="915"/>
      <c r="O133" s="913"/>
      <c r="P133" s="915"/>
      <c r="Q133" s="913"/>
      <c r="R133" s="915"/>
      <c r="S133" s="913"/>
      <c r="T133" s="915"/>
      <c r="U133" s="913"/>
      <c r="V133" s="915"/>
      <c r="W133" s="913"/>
      <c r="X133" s="915"/>
      <c r="Y133" s="913"/>
      <c r="Z133" s="915"/>
      <c r="AA133" s="913"/>
      <c r="AB133" s="915"/>
      <c r="AC133" s="913"/>
      <c r="AD133" s="915"/>
      <c r="AE133" s="913">
        <f t="shared" ref="AE133:AE138" si="130">SUM(G133:AD133)</f>
        <v>0</v>
      </c>
      <c r="AF133" s="915"/>
      <c r="AL133" s="15"/>
      <c r="AM133" s="15"/>
    </row>
    <row r="134" spans="2:42" s="3" customFormat="1" ht="18.75" customHeight="1">
      <c r="B134" s="542" t="s">
        <v>66</v>
      </c>
      <c r="C134" s="97"/>
      <c r="D134" s="97"/>
      <c r="E134" s="97"/>
      <c r="F134" s="98"/>
      <c r="G134" s="913"/>
      <c r="H134" s="915"/>
      <c r="I134" s="913"/>
      <c r="J134" s="915"/>
      <c r="K134" s="913"/>
      <c r="L134" s="915"/>
      <c r="M134" s="913"/>
      <c r="N134" s="915"/>
      <c r="O134" s="913"/>
      <c r="P134" s="915"/>
      <c r="Q134" s="913"/>
      <c r="R134" s="915"/>
      <c r="S134" s="913"/>
      <c r="T134" s="915"/>
      <c r="U134" s="913"/>
      <c r="V134" s="915"/>
      <c r="W134" s="913"/>
      <c r="X134" s="915"/>
      <c r="Y134" s="913"/>
      <c r="Z134" s="915"/>
      <c r="AA134" s="913"/>
      <c r="AB134" s="915"/>
      <c r="AC134" s="913"/>
      <c r="AD134" s="915"/>
      <c r="AE134" s="913">
        <f t="shared" si="130"/>
        <v>0</v>
      </c>
      <c r="AF134" s="915"/>
      <c r="AL134" s="15"/>
      <c r="AM134" s="15"/>
    </row>
    <row r="135" spans="2:42" s="3" customFormat="1" ht="18.75" customHeight="1">
      <c r="B135" s="542" t="s">
        <v>509</v>
      </c>
      <c r="C135" s="97"/>
      <c r="D135" s="97"/>
      <c r="E135" s="97"/>
      <c r="F135" s="98"/>
      <c r="G135" s="913"/>
      <c r="H135" s="915"/>
      <c r="I135" s="913"/>
      <c r="J135" s="915"/>
      <c r="K135" s="913"/>
      <c r="L135" s="915"/>
      <c r="M135" s="913"/>
      <c r="N135" s="915"/>
      <c r="O135" s="913"/>
      <c r="P135" s="915"/>
      <c r="Q135" s="913"/>
      <c r="R135" s="915"/>
      <c r="S135" s="913"/>
      <c r="T135" s="915"/>
      <c r="U135" s="913"/>
      <c r="V135" s="915"/>
      <c r="W135" s="913"/>
      <c r="X135" s="915"/>
      <c r="Y135" s="913"/>
      <c r="Z135" s="915"/>
      <c r="AA135" s="913"/>
      <c r="AB135" s="915"/>
      <c r="AC135" s="913"/>
      <c r="AD135" s="915"/>
      <c r="AE135" s="913">
        <f t="shared" si="130"/>
        <v>0</v>
      </c>
      <c r="AF135" s="915"/>
      <c r="AL135" s="15"/>
      <c r="AM135" s="15"/>
    </row>
    <row r="136" spans="2:42" s="3" customFormat="1" ht="18.75" customHeight="1">
      <c r="B136" s="542" t="s">
        <v>599</v>
      </c>
      <c r="C136" s="97"/>
      <c r="D136" s="97"/>
      <c r="E136" s="97"/>
      <c r="F136" s="98"/>
      <c r="G136" s="913"/>
      <c r="H136" s="915"/>
      <c r="I136" s="913"/>
      <c r="J136" s="915"/>
      <c r="K136" s="913"/>
      <c r="L136" s="915"/>
      <c r="M136" s="913"/>
      <c r="N136" s="915"/>
      <c r="O136" s="913"/>
      <c r="P136" s="915"/>
      <c r="Q136" s="913"/>
      <c r="R136" s="915"/>
      <c r="S136" s="913"/>
      <c r="T136" s="915"/>
      <c r="U136" s="913"/>
      <c r="V136" s="915"/>
      <c r="W136" s="913"/>
      <c r="X136" s="915"/>
      <c r="Y136" s="913"/>
      <c r="Z136" s="915"/>
      <c r="AA136" s="913"/>
      <c r="AB136" s="915"/>
      <c r="AC136" s="913"/>
      <c r="AD136" s="915"/>
      <c r="AE136" s="913">
        <f t="shared" si="130"/>
        <v>0</v>
      </c>
      <c r="AF136" s="915"/>
      <c r="AL136" s="15"/>
      <c r="AM136" s="15"/>
    </row>
    <row r="137" spans="2:42" s="3" customFormat="1" ht="18.75" customHeight="1">
      <c r="B137" s="103" t="s">
        <v>784</v>
      </c>
      <c r="C137" s="97"/>
      <c r="D137" s="97"/>
      <c r="E137" s="97"/>
      <c r="F137" s="98"/>
      <c r="G137" s="913"/>
      <c r="H137" s="915"/>
      <c r="I137" s="913"/>
      <c r="J137" s="915"/>
      <c r="K137" s="913"/>
      <c r="L137" s="915"/>
      <c r="M137" s="913"/>
      <c r="N137" s="915"/>
      <c r="O137" s="913"/>
      <c r="P137" s="915"/>
      <c r="Q137" s="913"/>
      <c r="R137" s="915"/>
      <c r="S137" s="913"/>
      <c r="T137" s="915"/>
      <c r="U137" s="913"/>
      <c r="V137" s="915"/>
      <c r="W137" s="913"/>
      <c r="X137" s="915"/>
      <c r="Y137" s="913"/>
      <c r="Z137" s="915"/>
      <c r="AA137" s="913"/>
      <c r="AB137" s="915"/>
      <c r="AC137" s="913"/>
      <c r="AD137" s="915"/>
      <c r="AE137" s="913">
        <f t="shared" si="130"/>
        <v>0</v>
      </c>
      <c r="AF137" s="915"/>
      <c r="AL137" s="15"/>
      <c r="AM137" s="15"/>
    </row>
    <row r="138" spans="2:42" s="3" customFormat="1" ht="18.75" customHeight="1">
      <c r="B138" s="19" t="s">
        <v>68</v>
      </c>
      <c r="C138" s="17"/>
      <c r="D138" s="17"/>
      <c r="E138" s="17"/>
      <c r="F138" s="18"/>
      <c r="G138" s="712">
        <f>SUM(G133:H137)</f>
        <v>0</v>
      </c>
      <c r="H138" s="712"/>
      <c r="I138" s="712">
        <f t="shared" ref="I138" si="131">SUM(I133:J137)</f>
        <v>0</v>
      </c>
      <c r="J138" s="712"/>
      <c r="K138" s="712">
        <f t="shared" ref="K138" si="132">SUM(K133:L137)</f>
        <v>0</v>
      </c>
      <c r="L138" s="712"/>
      <c r="M138" s="712">
        <f t="shared" ref="M138" si="133">SUM(M133:N137)</f>
        <v>0</v>
      </c>
      <c r="N138" s="712"/>
      <c r="O138" s="712">
        <f t="shared" ref="O138" si="134">SUM(O133:P137)</f>
        <v>0</v>
      </c>
      <c r="P138" s="712"/>
      <c r="Q138" s="712">
        <f t="shared" ref="Q138" si="135">SUM(Q133:R137)</f>
        <v>0</v>
      </c>
      <c r="R138" s="712"/>
      <c r="S138" s="712">
        <f t="shared" ref="S138" si="136">SUM(S133:T137)</f>
        <v>0</v>
      </c>
      <c r="T138" s="712"/>
      <c r="U138" s="712">
        <f t="shared" ref="U138" si="137">SUM(U133:V137)</f>
        <v>0</v>
      </c>
      <c r="V138" s="712"/>
      <c r="W138" s="712">
        <f t="shared" ref="W138" si="138">SUM(W133:X137)</f>
        <v>0</v>
      </c>
      <c r="X138" s="712"/>
      <c r="Y138" s="712">
        <f t="shared" ref="Y138" si="139">SUM(Y133:Z137)</f>
        <v>0</v>
      </c>
      <c r="Z138" s="712"/>
      <c r="AA138" s="712">
        <f t="shared" ref="AA138" si="140">SUM(AA133:AB137)</f>
        <v>0</v>
      </c>
      <c r="AB138" s="712"/>
      <c r="AC138" s="712">
        <f t="shared" ref="AC138" si="141">SUM(AC133:AD137)</f>
        <v>0</v>
      </c>
      <c r="AD138" s="712"/>
      <c r="AE138" s="913">
        <f t="shared" si="130"/>
        <v>0</v>
      </c>
      <c r="AF138" s="915"/>
      <c r="AL138" s="15"/>
      <c r="AM138" s="15"/>
    </row>
    <row r="139" spans="2:42" s="3" customFormat="1" ht="18.75" customHeight="1">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L139" s="15"/>
      <c r="AM139" s="15"/>
    </row>
    <row r="140" spans="2:42" s="3" customFormat="1" ht="18.75" customHeight="1">
      <c r="B140" s="104" t="s">
        <v>167</v>
      </c>
      <c r="C140" s="104"/>
      <c r="D140" s="104"/>
      <c r="E140" s="104"/>
      <c r="F140" s="104"/>
      <c r="G140" s="104"/>
      <c r="H140" s="104"/>
      <c r="I140" s="104"/>
      <c r="J140" s="104"/>
      <c r="K140" s="15"/>
      <c r="L140" s="15"/>
      <c r="M140" s="15"/>
      <c r="N140" s="15"/>
      <c r="O140" s="15"/>
      <c r="P140" s="15"/>
      <c r="Q140" s="15"/>
      <c r="R140" s="15"/>
      <c r="S140" s="15"/>
      <c r="T140" s="15"/>
      <c r="U140" s="15"/>
      <c r="V140" s="15"/>
      <c r="W140" s="15"/>
      <c r="X140" s="15"/>
      <c r="Y140" s="15"/>
      <c r="Z140" s="15"/>
      <c r="AA140" s="15"/>
      <c r="AB140" s="15"/>
      <c r="AC140" s="107" t="s">
        <v>157</v>
      </c>
      <c r="AD140" s="107"/>
      <c r="AE140" s="107" t="s">
        <v>229</v>
      </c>
      <c r="AF140" s="107"/>
      <c r="AG140" s="15"/>
      <c r="AH140" s="15"/>
      <c r="AI140" s="15"/>
      <c r="AJ140" s="15"/>
      <c r="AK140" s="15"/>
      <c r="AL140" s="15"/>
      <c r="AM140" s="15"/>
      <c r="AN140" s="15"/>
      <c r="AO140" s="15"/>
      <c r="AP140" s="15"/>
    </row>
    <row r="141" spans="2:42" s="3" customFormat="1" ht="18.75" customHeight="1">
      <c r="B141" s="103" t="s">
        <v>64</v>
      </c>
      <c r="C141" s="97"/>
      <c r="D141" s="97"/>
      <c r="E141" s="97"/>
      <c r="F141" s="98"/>
      <c r="G141" s="913" t="s">
        <v>143</v>
      </c>
      <c r="H141" s="914"/>
      <c r="I141" s="913" t="s">
        <v>144</v>
      </c>
      <c r="J141" s="914"/>
      <c r="K141" s="913" t="s">
        <v>145</v>
      </c>
      <c r="L141" s="914"/>
      <c r="M141" s="913" t="s">
        <v>146</v>
      </c>
      <c r="N141" s="914"/>
      <c r="O141" s="913" t="s">
        <v>147</v>
      </c>
      <c r="P141" s="914"/>
      <c r="Q141" s="913" t="s">
        <v>148</v>
      </c>
      <c r="R141" s="914"/>
      <c r="S141" s="913" t="s">
        <v>153</v>
      </c>
      <c r="T141" s="914"/>
      <c r="U141" s="913" t="s">
        <v>155</v>
      </c>
      <c r="V141" s="914"/>
      <c r="W141" s="913" t="s">
        <v>154</v>
      </c>
      <c r="X141" s="914"/>
      <c r="Y141" s="913" t="s">
        <v>149</v>
      </c>
      <c r="Z141" s="914"/>
      <c r="AA141" s="913" t="s">
        <v>150</v>
      </c>
      <c r="AB141" s="914"/>
      <c r="AC141" s="913" t="s">
        <v>151</v>
      </c>
      <c r="AD141" s="914"/>
      <c r="AE141" s="913" t="s">
        <v>68</v>
      </c>
      <c r="AF141" s="915"/>
      <c r="AG141" s="15"/>
      <c r="AH141" s="15"/>
      <c r="AI141" s="15"/>
      <c r="AJ141" s="15"/>
      <c r="AK141" s="15"/>
      <c r="AL141" s="15"/>
      <c r="AM141" s="15"/>
      <c r="AN141" s="15"/>
      <c r="AO141" s="15"/>
      <c r="AP141" s="15"/>
    </row>
    <row r="142" spans="2:42" s="15" customFormat="1" ht="18.75" customHeight="1">
      <c r="B142" s="542" t="s">
        <v>65</v>
      </c>
      <c r="C142" s="97"/>
      <c r="D142" s="97"/>
      <c r="E142" s="97"/>
      <c r="F142" s="98"/>
      <c r="G142" s="913"/>
      <c r="H142" s="914"/>
      <c r="I142" s="913"/>
      <c r="J142" s="914"/>
      <c r="K142" s="913"/>
      <c r="L142" s="914"/>
      <c r="M142" s="913"/>
      <c r="N142" s="914"/>
      <c r="O142" s="913"/>
      <c r="P142" s="914"/>
      <c r="Q142" s="913"/>
      <c r="R142" s="914"/>
      <c r="S142" s="913"/>
      <c r="T142" s="914"/>
      <c r="U142" s="913"/>
      <c r="V142" s="914"/>
      <c r="W142" s="913"/>
      <c r="X142" s="914"/>
      <c r="Y142" s="913"/>
      <c r="Z142" s="914"/>
      <c r="AA142" s="913"/>
      <c r="AB142" s="914"/>
      <c r="AC142" s="913"/>
      <c r="AD142" s="914"/>
      <c r="AE142" s="913">
        <f t="shared" ref="AE142:AE147" si="142">SUM(G142:AD142)</f>
        <v>0</v>
      </c>
      <c r="AF142" s="915"/>
    </row>
    <row r="143" spans="2:42" s="15" customFormat="1" ht="18.75" customHeight="1">
      <c r="B143" s="542" t="s">
        <v>66</v>
      </c>
      <c r="C143" s="97"/>
      <c r="D143" s="97"/>
      <c r="E143" s="97"/>
      <c r="F143" s="98"/>
      <c r="G143" s="913"/>
      <c r="H143" s="914"/>
      <c r="I143" s="913"/>
      <c r="J143" s="914"/>
      <c r="K143" s="913"/>
      <c r="L143" s="914"/>
      <c r="M143" s="913"/>
      <c r="N143" s="914"/>
      <c r="O143" s="913"/>
      <c r="P143" s="914"/>
      <c r="Q143" s="913"/>
      <c r="R143" s="914"/>
      <c r="S143" s="913"/>
      <c r="T143" s="914"/>
      <c r="U143" s="913"/>
      <c r="V143" s="914"/>
      <c r="W143" s="913"/>
      <c r="X143" s="914"/>
      <c r="Y143" s="913"/>
      <c r="Z143" s="914"/>
      <c r="AA143" s="913"/>
      <c r="AB143" s="914"/>
      <c r="AC143" s="913"/>
      <c r="AD143" s="914"/>
      <c r="AE143" s="913">
        <f t="shared" si="142"/>
        <v>0</v>
      </c>
      <c r="AF143" s="915"/>
    </row>
    <row r="144" spans="2:42" s="15" customFormat="1" ht="18.75" customHeight="1">
      <c r="B144" s="542" t="s">
        <v>509</v>
      </c>
      <c r="C144" s="97"/>
      <c r="D144" s="97"/>
      <c r="E144" s="97"/>
      <c r="F144" s="98"/>
      <c r="G144" s="913"/>
      <c r="H144" s="914"/>
      <c r="I144" s="913"/>
      <c r="J144" s="914"/>
      <c r="K144" s="913"/>
      <c r="L144" s="914"/>
      <c r="M144" s="913"/>
      <c r="N144" s="914"/>
      <c r="O144" s="913"/>
      <c r="P144" s="914"/>
      <c r="Q144" s="913"/>
      <c r="R144" s="914"/>
      <c r="S144" s="913"/>
      <c r="T144" s="914"/>
      <c r="U144" s="913"/>
      <c r="V144" s="914"/>
      <c r="W144" s="913"/>
      <c r="X144" s="914"/>
      <c r="Y144" s="913"/>
      <c r="Z144" s="914"/>
      <c r="AA144" s="913"/>
      <c r="AB144" s="914"/>
      <c r="AC144" s="913"/>
      <c r="AD144" s="914"/>
      <c r="AE144" s="913">
        <f t="shared" si="142"/>
        <v>0</v>
      </c>
      <c r="AF144" s="915"/>
    </row>
    <row r="145" spans="1:39" s="15" customFormat="1" ht="18.75" customHeight="1">
      <c r="B145" s="542" t="s">
        <v>599</v>
      </c>
      <c r="C145" s="97"/>
      <c r="D145" s="97"/>
      <c r="E145" s="97"/>
      <c r="F145" s="98"/>
      <c r="G145" s="913"/>
      <c r="H145" s="914"/>
      <c r="I145" s="913"/>
      <c r="J145" s="914"/>
      <c r="K145" s="913"/>
      <c r="L145" s="914"/>
      <c r="M145" s="913"/>
      <c r="N145" s="914"/>
      <c r="O145" s="913"/>
      <c r="P145" s="914"/>
      <c r="Q145" s="913"/>
      <c r="R145" s="914"/>
      <c r="S145" s="913"/>
      <c r="T145" s="914"/>
      <c r="U145" s="913"/>
      <c r="V145" s="914"/>
      <c r="W145" s="913"/>
      <c r="X145" s="914"/>
      <c r="Y145" s="913"/>
      <c r="Z145" s="914"/>
      <c r="AA145" s="913"/>
      <c r="AB145" s="914"/>
      <c r="AC145" s="913"/>
      <c r="AD145" s="914"/>
      <c r="AE145" s="913">
        <f t="shared" si="142"/>
        <v>0</v>
      </c>
      <c r="AF145" s="915"/>
    </row>
    <row r="146" spans="1:39" s="15" customFormat="1" ht="18.75" customHeight="1">
      <c r="B146" s="103" t="s">
        <v>784</v>
      </c>
      <c r="C146" s="97"/>
      <c r="D146" s="97"/>
      <c r="E146" s="97"/>
      <c r="F146" s="98"/>
      <c r="G146" s="913"/>
      <c r="H146" s="914"/>
      <c r="I146" s="913"/>
      <c r="J146" s="914"/>
      <c r="K146" s="913"/>
      <c r="L146" s="914"/>
      <c r="M146" s="913"/>
      <c r="N146" s="914"/>
      <c r="O146" s="913"/>
      <c r="P146" s="914"/>
      <c r="Q146" s="913"/>
      <c r="R146" s="914"/>
      <c r="S146" s="913"/>
      <c r="T146" s="914"/>
      <c r="U146" s="913"/>
      <c r="V146" s="914"/>
      <c r="W146" s="913"/>
      <c r="X146" s="914"/>
      <c r="Y146" s="913"/>
      <c r="Z146" s="914"/>
      <c r="AA146" s="913"/>
      <c r="AB146" s="914"/>
      <c r="AC146" s="913"/>
      <c r="AD146" s="914"/>
      <c r="AE146" s="913">
        <f t="shared" si="142"/>
        <v>0</v>
      </c>
      <c r="AF146" s="915"/>
      <c r="AI146" s="715"/>
      <c r="AJ146" s="715"/>
    </row>
    <row r="147" spans="1:39" s="3" customFormat="1" ht="18.75" customHeight="1">
      <c r="B147" s="19" t="s">
        <v>68</v>
      </c>
      <c r="C147" s="17"/>
      <c r="D147" s="17"/>
      <c r="E147" s="17"/>
      <c r="F147" s="18"/>
      <c r="G147" s="712">
        <f>SUM(G142:H146)</f>
        <v>0</v>
      </c>
      <c r="H147" s="712"/>
      <c r="I147" s="712">
        <f t="shared" ref="I147" si="143">SUM(I142:J146)</f>
        <v>0</v>
      </c>
      <c r="J147" s="712"/>
      <c r="K147" s="712">
        <f t="shared" ref="K147" si="144">SUM(K142:L146)</f>
        <v>0</v>
      </c>
      <c r="L147" s="712"/>
      <c r="M147" s="712">
        <f t="shared" ref="M147" si="145">SUM(M142:N146)</f>
        <v>0</v>
      </c>
      <c r="N147" s="712"/>
      <c r="O147" s="712">
        <f t="shared" ref="O147" si="146">SUM(O142:P146)</f>
        <v>0</v>
      </c>
      <c r="P147" s="712"/>
      <c r="Q147" s="712">
        <f t="shared" ref="Q147" si="147">SUM(Q142:R146)</f>
        <v>0</v>
      </c>
      <c r="R147" s="712"/>
      <c r="S147" s="712">
        <f t="shared" ref="S147" si="148">SUM(S142:T146)</f>
        <v>0</v>
      </c>
      <c r="T147" s="712"/>
      <c r="U147" s="712">
        <f t="shared" ref="U147" si="149">SUM(U142:V146)</f>
        <v>0</v>
      </c>
      <c r="V147" s="712"/>
      <c r="W147" s="712">
        <f t="shared" ref="W147" si="150">SUM(W142:X146)</f>
        <v>0</v>
      </c>
      <c r="X147" s="712"/>
      <c r="Y147" s="712">
        <f t="shared" ref="Y147" si="151">SUM(Y142:Z146)</f>
        <v>0</v>
      </c>
      <c r="Z147" s="712"/>
      <c r="AA147" s="712">
        <f t="shared" ref="AA147" si="152">SUM(AA142:AB146)</f>
        <v>0</v>
      </c>
      <c r="AB147" s="712"/>
      <c r="AC147" s="712">
        <f t="shared" ref="AC147" si="153">SUM(AC142:AD146)</f>
        <v>0</v>
      </c>
      <c r="AD147" s="712"/>
      <c r="AE147" s="913">
        <f t="shared" si="142"/>
        <v>0</v>
      </c>
      <c r="AF147" s="915"/>
      <c r="AH147" s="15"/>
      <c r="AI147" s="15"/>
      <c r="AL147" s="15"/>
      <c r="AM147" s="15"/>
    </row>
    <row r="148" spans="1:39" s="3" customFormat="1" ht="18.75" customHeight="1">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L148" s="15"/>
      <c r="AM148" s="15"/>
    </row>
    <row r="150" spans="1:39" s="3" customFormat="1" ht="18.75" customHeight="1">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L150" s="15"/>
      <c r="AM150" s="15"/>
    </row>
    <row r="151" spans="1:39" s="3" customFormat="1" ht="18.75" customHeight="1">
      <c r="A151" s="15" t="s">
        <v>514</v>
      </c>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L151" s="15"/>
      <c r="AM151" s="15"/>
    </row>
    <row r="152" spans="1:39" s="3" customFormat="1" ht="18.75" customHeight="1">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L152" s="15"/>
      <c r="AM152" s="15"/>
    </row>
    <row r="153" spans="1:39" s="3" customFormat="1" ht="18.75" customHeight="1">
      <c r="B153" s="104" t="s">
        <v>164</v>
      </c>
      <c r="C153" s="104"/>
      <c r="D153" s="104"/>
      <c r="E153" s="104"/>
      <c r="F153" s="104"/>
      <c r="G153" s="104"/>
      <c r="H153" s="104"/>
      <c r="I153" s="104"/>
      <c r="J153" s="104"/>
      <c r="K153" s="15"/>
      <c r="L153" s="15"/>
      <c r="M153" s="15"/>
      <c r="N153" s="15"/>
      <c r="O153" s="15"/>
      <c r="P153" s="15"/>
      <c r="Q153" s="15"/>
      <c r="R153" s="15"/>
      <c r="S153" s="15"/>
      <c r="T153" s="15"/>
      <c r="U153" s="15"/>
      <c r="V153" s="15"/>
      <c r="W153" s="15"/>
      <c r="X153" s="15"/>
      <c r="Y153" s="15"/>
      <c r="Z153" s="15"/>
      <c r="AA153" s="15"/>
      <c r="AB153" s="15"/>
      <c r="AC153" s="107" t="s">
        <v>157</v>
      </c>
      <c r="AD153" s="107"/>
      <c r="AE153" s="107" t="s">
        <v>229</v>
      </c>
      <c r="AF153" s="107"/>
      <c r="AL153" s="15"/>
      <c r="AM153" s="15"/>
    </row>
    <row r="154" spans="1:39" s="3" customFormat="1" ht="18.75" customHeight="1">
      <c r="B154" s="103" t="s">
        <v>64</v>
      </c>
      <c r="C154" s="97"/>
      <c r="D154" s="97"/>
      <c r="E154" s="97"/>
      <c r="F154" s="98"/>
      <c r="G154" s="913" t="s">
        <v>143</v>
      </c>
      <c r="H154" s="914"/>
      <c r="I154" s="913" t="s">
        <v>144</v>
      </c>
      <c r="J154" s="914"/>
      <c r="K154" s="913" t="s">
        <v>145</v>
      </c>
      <c r="L154" s="914"/>
      <c r="M154" s="913" t="s">
        <v>146</v>
      </c>
      <c r="N154" s="914"/>
      <c r="O154" s="913" t="s">
        <v>147</v>
      </c>
      <c r="P154" s="914"/>
      <c r="Q154" s="913" t="s">
        <v>148</v>
      </c>
      <c r="R154" s="914"/>
      <c r="S154" s="913" t="s">
        <v>153</v>
      </c>
      <c r="T154" s="914"/>
      <c r="U154" s="913" t="s">
        <v>155</v>
      </c>
      <c r="V154" s="914"/>
      <c r="W154" s="913" t="s">
        <v>154</v>
      </c>
      <c r="X154" s="914"/>
      <c r="Y154" s="913" t="s">
        <v>149</v>
      </c>
      <c r="Z154" s="914"/>
      <c r="AA154" s="913" t="s">
        <v>150</v>
      </c>
      <c r="AB154" s="914"/>
      <c r="AC154" s="913" t="s">
        <v>151</v>
      </c>
      <c r="AD154" s="914"/>
      <c r="AE154" s="913" t="s">
        <v>68</v>
      </c>
      <c r="AF154" s="915"/>
      <c r="AL154" s="15"/>
      <c r="AM154" s="15"/>
    </row>
    <row r="155" spans="1:39" s="3" customFormat="1" ht="18.75" customHeight="1">
      <c r="B155" s="542" t="s">
        <v>65</v>
      </c>
      <c r="C155" s="97"/>
      <c r="D155" s="97"/>
      <c r="E155" s="97"/>
      <c r="F155" s="98"/>
      <c r="G155" s="913"/>
      <c r="H155" s="914"/>
      <c r="I155" s="913"/>
      <c r="J155" s="914"/>
      <c r="K155" s="913"/>
      <c r="L155" s="914"/>
      <c r="M155" s="913"/>
      <c r="N155" s="914"/>
      <c r="O155" s="913"/>
      <c r="P155" s="914"/>
      <c r="Q155" s="913"/>
      <c r="R155" s="914"/>
      <c r="S155" s="913"/>
      <c r="T155" s="914"/>
      <c r="U155" s="913"/>
      <c r="V155" s="914"/>
      <c r="W155" s="913"/>
      <c r="X155" s="914"/>
      <c r="Y155" s="913"/>
      <c r="Z155" s="914"/>
      <c r="AA155" s="913"/>
      <c r="AB155" s="914"/>
      <c r="AC155" s="913"/>
      <c r="AD155" s="914"/>
      <c r="AE155" s="913">
        <f t="shared" ref="AE155:AE156" si="154">SUM(G155:AD155)</f>
        <v>0</v>
      </c>
      <c r="AF155" s="915"/>
      <c r="AL155" s="15"/>
      <c r="AM155" s="15"/>
    </row>
    <row r="156" spans="1:39" s="3" customFormat="1" ht="18.75" customHeight="1">
      <c r="B156" s="542" t="s">
        <v>66</v>
      </c>
      <c r="C156" s="97"/>
      <c r="D156" s="97"/>
      <c r="E156" s="97"/>
      <c r="F156" s="98"/>
      <c r="G156" s="913"/>
      <c r="H156" s="914"/>
      <c r="I156" s="913"/>
      <c r="J156" s="914"/>
      <c r="K156" s="913"/>
      <c r="L156" s="914"/>
      <c r="M156" s="913"/>
      <c r="N156" s="914"/>
      <c r="O156" s="913"/>
      <c r="P156" s="914"/>
      <c r="Q156" s="913"/>
      <c r="R156" s="914"/>
      <c r="S156" s="913"/>
      <c r="T156" s="914"/>
      <c r="U156" s="913"/>
      <c r="V156" s="914"/>
      <c r="W156" s="913"/>
      <c r="X156" s="914"/>
      <c r="Y156" s="913"/>
      <c r="Z156" s="914"/>
      <c r="AA156" s="913"/>
      <c r="AB156" s="914"/>
      <c r="AC156" s="913"/>
      <c r="AD156" s="914"/>
      <c r="AE156" s="913">
        <f t="shared" si="154"/>
        <v>0</v>
      </c>
      <c r="AF156" s="915"/>
      <c r="AL156" s="15"/>
      <c r="AM156" s="15"/>
    </row>
    <row r="157" spans="1:39" s="3" customFormat="1" ht="18.75" customHeight="1">
      <c r="B157" s="542" t="s">
        <v>509</v>
      </c>
      <c r="C157" s="97"/>
      <c r="D157" s="97"/>
      <c r="E157" s="97"/>
      <c r="F157" s="98"/>
      <c r="G157" s="913"/>
      <c r="H157" s="914"/>
      <c r="I157" s="913"/>
      <c r="J157" s="914"/>
      <c r="K157" s="913"/>
      <c r="L157" s="914"/>
      <c r="M157" s="913">
        <v>1</v>
      </c>
      <c r="N157" s="914"/>
      <c r="O157" s="913">
        <v>1</v>
      </c>
      <c r="P157" s="914"/>
      <c r="Q157" s="913"/>
      <c r="R157" s="914"/>
      <c r="S157" s="913"/>
      <c r="T157" s="914"/>
      <c r="U157" s="913"/>
      <c r="V157" s="914"/>
      <c r="W157" s="913"/>
      <c r="X157" s="914"/>
      <c r="Y157" s="913"/>
      <c r="Z157" s="914"/>
      <c r="AA157" s="913"/>
      <c r="AB157" s="914"/>
      <c r="AC157" s="913"/>
      <c r="AD157" s="914"/>
      <c r="AE157" s="913">
        <f>SUM(G157:AD157)</f>
        <v>2</v>
      </c>
      <c r="AF157" s="915"/>
      <c r="AL157" s="15"/>
      <c r="AM157" s="15"/>
    </row>
    <row r="158" spans="1:39" s="3" customFormat="1" ht="18.75" customHeight="1">
      <c r="B158" s="542" t="s">
        <v>599</v>
      </c>
      <c r="C158" s="97"/>
      <c r="D158" s="97"/>
      <c r="E158" s="97"/>
      <c r="F158" s="98"/>
      <c r="G158" s="913"/>
      <c r="H158" s="914"/>
      <c r="I158" s="913"/>
      <c r="J158" s="914"/>
      <c r="K158" s="913"/>
      <c r="L158" s="914"/>
      <c r="M158" s="913"/>
      <c r="N158" s="914"/>
      <c r="O158" s="913"/>
      <c r="P158" s="914"/>
      <c r="Q158" s="913">
        <v>1</v>
      </c>
      <c r="R158" s="914"/>
      <c r="S158" s="913"/>
      <c r="T158" s="914"/>
      <c r="U158" s="913"/>
      <c r="V158" s="914"/>
      <c r="W158" s="913"/>
      <c r="X158" s="914"/>
      <c r="Y158" s="913"/>
      <c r="Z158" s="914"/>
      <c r="AA158" s="913"/>
      <c r="AB158" s="914"/>
      <c r="AC158" s="913"/>
      <c r="AD158" s="914"/>
      <c r="AE158" s="913">
        <f t="shared" ref="AE158:AE160" si="155">SUM(G158:AD158)</f>
        <v>1</v>
      </c>
      <c r="AF158" s="915"/>
      <c r="AL158" s="15"/>
      <c r="AM158" s="15"/>
    </row>
    <row r="159" spans="1:39" s="3" customFormat="1" ht="18.75" customHeight="1">
      <c r="B159" s="103" t="s">
        <v>784</v>
      </c>
      <c r="C159" s="97"/>
      <c r="D159" s="97"/>
      <c r="E159" s="97"/>
      <c r="F159" s="98"/>
      <c r="G159" s="913"/>
      <c r="H159" s="914"/>
      <c r="I159" s="913"/>
      <c r="J159" s="914"/>
      <c r="K159" s="913"/>
      <c r="L159" s="914"/>
      <c r="M159" s="913"/>
      <c r="N159" s="914"/>
      <c r="O159" s="913"/>
      <c r="P159" s="914"/>
      <c r="Q159" s="913"/>
      <c r="R159" s="914"/>
      <c r="S159" s="913"/>
      <c r="T159" s="914"/>
      <c r="U159" s="913"/>
      <c r="V159" s="914"/>
      <c r="W159" s="913"/>
      <c r="X159" s="914"/>
      <c r="Y159" s="913"/>
      <c r="Z159" s="914"/>
      <c r="AA159" s="913"/>
      <c r="AB159" s="914"/>
      <c r="AC159" s="913"/>
      <c r="AD159" s="914"/>
      <c r="AE159" s="913">
        <f t="shared" si="155"/>
        <v>0</v>
      </c>
      <c r="AF159" s="915"/>
      <c r="AL159" s="15"/>
      <c r="AM159" s="15"/>
    </row>
    <row r="160" spans="1:39" s="3" customFormat="1" ht="18.75" customHeight="1">
      <c r="B160" s="19" t="s">
        <v>68</v>
      </c>
      <c r="C160" s="17"/>
      <c r="D160" s="17"/>
      <c r="E160" s="17"/>
      <c r="F160" s="18"/>
      <c r="G160" s="712">
        <f>SUM(G155:H159)</f>
        <v>0</v>
      </c>
      <c r="H160" s="712"/>
      <c r="I160" s="712">
        <f t="shared" ref="I160" si="156">SUM(I155:J159)</f>
        <v>0</v>
      </c>
      <c r="J160" s="712"/>
      <c r="K160" s="712">
        <f t="shared" ref="K160" si="157">SUM(K155:L159)</f>
        <v>0</v>
      </c>
      <c r="L160" s="712"/>
      <c r="M160" s="712">
        <f t="shared" ref="M160" si="158">SUM(M155:N159)</f>
        <v>1</v>
      </c>
      <c r="N160" s="712"/>
      <c r="O160" s="712">
        <f t="shared" ref="O160" si="159">SUM(O155:P159)</f>
        <v>1</v>
      </c>
      <c r="P160" s="712"/>
      <c r="Q160" s="712">
        <f t="shared" ref="Q160" si="160">SUM(Q155:R159)</f>
        <v>1</v>
      </c>
      <c r="R160" s="712"/>
      <c r="S160" s="712">
        <f t="shared" ref="S160" si="161">SUM(S155:T159)</f>
        <v>0</v>
      </c>
      <c r="T160" s="712"/>
      <c r="U160" s="712">
        <f t="shared" ref="U160" si="162">SUM(U155:V159)</f>
        <v>0</v>
      </c>
      <c r="V160" s="712"/>
      <c r="W160" s="712">
        <f t="shared" ref="W160" si="163">SUM(W155:X159)</f>
        <v>0</v>
      </c>
      <c r="X160" s="712"/>
      <c r="Y160" s="712">
        <f t="shared" ref="Y160" si="164">SUM(Y155:Z159)</f>
        <v>0</v>
      </c>
      <c r="Z160" s="712"/>
      <c r="AA160" s="712">
        <f t="shared" ref="AA160" si="165">SUM(AA155:AB159)</f>
        <v>0</v>
      </c>
      <c r="AB160" s="712"/>
      <c r="AC160" s="712">
        <f t="shared" ref="AC160" si="166">SUM(AC155:AD159)</f>
        <v>0</v>
      </c>
      <c r="AD160" s="712"/>
      <c r="AE160" s="913">
        <f t="shared" si="155"/>
        <v>3</v>
      </c>
      <c r="AF160" s="915"/>
      <c r="AL160" s="15"/>
      <c r="AM160" s="15"/>
    </row>
    <row r="161" spans="1:42" s="3" customFormat="1" ht="18.75" customHeight="1">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H161" s="15"/>
      <c r="AI161" s="15"/>
      <c r="AJ161" s="15"/>
      <c r="AK161" s="15"/>
      <c r="AL161" s="15"/>
      <c r="AM161" s="15"/>
      <c r="AN161" s="15"/>
      <c r="AO161" s="15"/>
      <c r="AP161" s="15"/>
    </row>
    <row r="162" spans="1:42" s="15" customFormat="1" ht="18.75" customHeight="1">
      <c r="A162" s="3"/>
      <c r="B162" s="104" t="s">
        <v>165</v>
      </c>
      <c r="C162" s="104"/>
      <c r="D162" s="104"/>
      <c r="E162" s="104"/>
      <c r="F162" s="104"/>
      <c r="G162" s="104"/>
      <c r="H162" s="104"/>
      <c r="I162" s="104"/>
      <c r="J162" s="104"/>
      <c r="AC162" s="107" t="s">
        <v>157</v>
      </c>
      <c r="AD162" s="107"/>
      <c r="AE162" s="107" t="s">
        <v>229</v>
      </c>
      <c r="AF162" s="107"/>
    </row>
    <row r="163" spans="1:42" s="15" customFormat="1" ht="18.75" customHeight="1">
      <c r="B163" s="103" t="s">
        <v>64</v>
      </c>
      <c r="C163" s="97"/>
      <c r="D163" s="97"/>
      <c r="E163" s="97"/>
      <c r="F163" s="98"/>
      <c r="G163" s="913" t="s">
        <v>143</v>
      </c>
      <c r="H163" s="914"/>
      <c r="I163" s="913" t="s">
        <v>144</v>
      </c>
      <c r="J163" s="914"/>
      <c r="K163" s="913" t="s">
        <v>145</v>
      </c>
      <c r="L163" s="914"/>
      <c r="M163" s="913" t="s">
        <v>146</v>
      </c>
      <c r="N163" s="914"/>
      <c r="O163" s="913" t="s">
        <v>147</v>
      </c>
      <c r="P163" s="914"/>
      <c r="Q163" s="913" t="s">
        <v>148</v>
      </c>
      <c r="R163" s="914"/>
      <c r="S163" s="913" t="s">
        <v>153</v>
      </c>
      <c r="T163" s="914"/>
      <c r="U163" s="913" t="s">
        <v>155</v>
      </c>
      <c r="V163" s="914"/>
      <c r="W163" s="913" t="s">
        <v>154</v>
      </c>
      <c r="X163" s="914"/>
      <c r="Y163" s="913" t="s">
        <v>149</v>
      </c>
      <c r="Z163" s="914"/>
      <c r="AA163" s="913" t="s">
        <v>150</v>
      </c>
      <c r="AB163" s="914"/>
      <c r="AC163" s="913" t="s">
        <v>151</v>
      </c>
      <c r="AD163" s="914"/>
      <c r="AE163" s="913" t="s">
        <v>68</v>
      </c>
      <c r="AF163" s="915"/>
    </row>
    <row r="164" spans="1:42" s="15" customFormat="1" ht="18.75" customHeight="1">
      <c r="B164" s="542" t="s">
        <v>65</v>
      </c>
      <c r="C164" s="97"/>
      <c r="D164" s="97"/>
      <c r="E164" s="97"/>
      <c r="F164" s="98"/>
      <c r="G164" s="913"/>
      <c r="H164" s="914"/>
      <c r="I164" s="913"/>
      <c r="J164" s="914"/>
      <c r="K164" s="913"/>
      <c r="L164" s="914"/>
      <c r="M164" s="913"/>
      <c r="N164" s="914"/>
      <c r="O164" s="913"/>
      <c r="P164" s="914"/>
      <c r="Q164" s="913"/>
      <c r="R164" s="914"/>
      <c r="S164" s="913"/>
      <c r="T164" s="914"/>
      <c r="U164" s="913"/>
      <c r="V164" s="914"/>
      <c r="W164" s="913"/>
      <c r="X164" s="914"/>
      <c r="Y164" s="913"/>
      <c r="Z164" s="914"/>
      <c r="AA164" s="913"/>
      <c r="AB164" s="914"/>
      <c r="AC164" s="913"/>
      <c r="AD164" s="914"/>
      <c r="AE164" s="913">
        <f>SUM(G164:AD164)</f>
        <v>0</v>
      </c>
      <c r="AF164" s="915"/>
    </row>
    <row r="165" spans="1:42" s="15" customFormat="1" ht="18.75" customHeight="1">
      <c r="B165" s="542" t="s">
        <v>66</v>
      </c>
      <c r="C165" s="97"/>
      <c r="D165" s="97"/>
      <c r="E165" s="97"/>
      <c r="F165" s="98"/>
      <c r="G165" s="913"/>
      <c r="H165" s="914"/>
      <c r="I165" s="913"/>
      <c r="J165" s="914"/>
      <c r="K165" s="913"/>
      <c r="L165" s="914"/>
      <c r="M165" s="913"/>
      <c r="N165" s="914"/>
      <c r="O165" s="913"/>
      <c r="P165" s="914"/>
      <c r="Q165" s="913"/>
      <c r="R165" s="914"/>
      <c r="S165" s="913"/>
      <c r="T165" s="914"/>
      <c r="U165" s="913"/>
      <c r="V165" s="914"/>
      <c r="W165" s="913"/>
      <c r="X165" s="914"/>
      <c r="Y165" s="913"/>
      <c r="Z165" s="914"/>
      <c r="AA165" s="913"/>
      <c r="AB165" s="914"/>
      <c r="AC165" s="913"/>
      <c r="AD165" s="914"/>
      <c r="AE165" s="913">
        <f t="shared" ref="AE165:AE169" si="167">SUM(G165:AD165)</f>
        <v>0</v>
      </c>
      <c r="AF165" s="915"/>
    </row>
    <row r="166" spans="1:42" s="15" customFormat="1" ht="18.75" customHeight="1">
      <c r="B166" s="542" t="s">
        <v>509</v>
      </c>
      <c r="C166" s="97"/>
      <c r="D166" s="97"/>
      <c r="E166" s="97"/>
      <c r="F166" s="98"/>
      <c r="G166" s="913"/>
      <c r="H166" s="914"/>
      <c r="I166" s="913"/>
      <c r="J166" s="914"/>
      <c r="K166" s="913"/>
      <c r="L166" s="914"/>
      <c r="M166" s="913"/>
      <c r="N166" s="914"/>
      <c r="O166" s="913"/>
      <c r="P166" s="914"/>
      <c r="Q166" s="913"/>
      <c r="R166" s="914"/>
      <c r="S166" s="913"/>
      <c r="T166" s="914"/>
      <c r="U166" s="913"/>
      <c r="V166" s="914"/>
      <c r="W166" s="913"/>
      <c r="X166" s="914"/>
      <c r="Y166" s="913"/>
      <c r="Z166" s="914"/>
      <c r="AA166" s="913"/>
      <c r="AB166" s="914"/>
      <c r="AC166" s="913"/>
      <c r="AD166" s="914"/>
      <c r="AE166" s="913">
        <f t="shared" si="167"/>
        <v>0</v>
      </c>
      <c r="AF166" s="915"/>
    </row>
    <row r="167" spans="1:42" s="15" customFormat="1" ht="18.75" customHeight="1">
      <c r="B167" s="542" t="s">
        <v>599</v>
      </c>
      <c r="C167" s="97"/>
      <c r="D167" s="97"/>
      <c r="E167" s="97"/>
      <c r="F167" s="98"/>
      <c r="G167" s="913"/>
      <c r="H167" s="914"/>
      <c r="I167" s="913"/>
      <c r="J167" s="914"/>
      <c r="K167" s="913"/>
      <c r="L167" s="914"/>
      <c r="M167" s="913"/>
      <c r="N167" s="914"/>
      <c r="O167" s="913"/>
      <c r="P167" s="914"/>
      <c r="Q167" s="913"/>
      <c r="R167" s="914"/>
      <c r="S167" s="913"/>
      <c r="T167" s="914"/>
      <c r="U167" s="913"/>
      <c r="V167" s="914"/>
      <c r="W167" s="913"/>
      <c r="X167" s="914"/>
      <c r="Y167" s="913"/>
      <c r="Z167" s="914"/>
      <c r="AA167" s="913"/>
      <c r="AB167" s="914"/>
      <c r="AC167" s="913"/>
      <c r="AD167" s="914"/>
      <c r="AE167" s="913">
        <f t="shared" si="167"/>
        <v>0</v>
      </c>
      <c r="AF167" s="915"/>
    </row>
    <row r="168" spans="1:42" s="15" customFormat="1" ht="18.75" customHeight="1">
      <c r="B168" s="103" t="s">
        <v>784</v>
      </c>
      <c r="C168" s="97"/>
      <c r="D168" s="97"/>
      <c r="E168" s="97"/>
      <c r="F168" s="98"/>
      <c r="G168" s="913"/>
      <c r="H168" s="914"/>
      <c r="I168" s="913"/>
      <c r="J168" s="914"/>
      <c r="K168" s="913"/>
      <c r="L168" s="914"/>
      <c r="M168" s="913"/>
      <c r="N168" s="914"/>
      <c r="O168" s="913"/>
      <c r="P168" s="914"/>
      <c r="Q168" s="913"/>
      <c r="R168" s="914"/>
      <c r="S168" s="913"/>
      <c r="T168" s="914"/>
      <c r="U168" s="913"/>
      <c r="V168" s="914"/>
      <c r="W168" s="913"/>
      <c r="X168" s="914"/>
      <c r="Y168" s="913"/>
      <c r="Z168" s="914"/>
      <c r="AA168" s="913"/>
      <c r="AB168" s="914"/>
      <c r="AC168" s="913"/>
      <c r="AD168" s="914"/>
      <c r="AE168" s="913">
        <f t="shared" si="167"/>
        <v>0</v>
      </c>
      <c r="AF168" s="915"/>
    </row>
    <row r="169" spans="1:42" s="15" customFormat="1" ht="18.75" customHeight="1">
      <c r="B169" s="19" t="s">
        <v>68</v>
      </c>
      <c r="C169" s="17"/>
      <c r="D169" s="17"/>
      <c r="E169" s="17"/>
      <c r="F169" s="18"/>
      <c r="G169" s="712">
        <f>SUM(G164:H168)</f>
        <v>0</v>
      </c>
      <c r="H169" s="712"/>
      <c r="I169" s="712">
        <f t="shared" ref="I169" si="168">SUM(I164:J168)</f>
        <v>0</v>
      </c>
      <c r="J169" s="712"/>
      <c r="K169" s="712">
        <f t="shared" ref="K169" si="169">SUM(K164:L168)</f>
        <v>0</v>
      </c>
      <c r="L169" s="712"/>
      <c r="M169" s="712">
        <f t="shared" ref="M169" si="170">SUM(M164:N168)</f>
        <v>0</v>
      </c>
      <c r="N169" s="712"/>
      <c r="O169" s="712">
        <f t="shared" ref="O169" si="171">SUM(O164:P168)</f>
        <v>0</v>
      </c>
      <c r="P169" s="712"/>
      <c r="Q169" s="712">
        <f t="shared" ref="Q169" si="172">SUM(Q164:R168)</f>
        <v>0</v>
      </c>
      <c r="R169" s="712"/>
      <c r="S169" s="712">
        <f t="shared" ref="S169" si="173">SUM(S164:T168)</f>
        <v>0</v>
      </c>
      <c r="T169" s="712"/>
      <c r="U169" s="712">
        <f t="shared" ref="U169" si="174">SUM(U164:V168)</f>
        <v>0</v>
      </c>
      <c r="V169" s="712"/>
      <c r="W169" s="712">
        <f t="shared" ref="W169" si="175">SUM(W164:X168)</f>
        <v>0</v>
      </c>
      <c r="X169" s="712"/>
      <c r="Y169" s="712">
        <f t="shared" ref="Y169" si="176">SUM(Y164:Z168)</f>
        <v>0</v>
      </c>
      <c r="Z169" s="712"/>
      <c r="AA169" s="712">
        <f t="shared" ref="AA169" si="177">SUM(AA164:AB168)</f>
        <v>0</v>
      </c>
      <c r="AB169" s="712"/>
      <c r="AC169" s="712">
        <f t="shared" ref="AC169" si="178">SUM(AC164:AD168)</f>
        <v>0</v>
      </c>
      <c r="AD169" s="712"/>
      <c r="AE169" s="913">
        <f t="shared" si="167"/>
        <v>0</v>
      </c>
      <c r="AF169" s="915"/>
    </row>
    <row r="170" spans="1:42" s="3" customFormat="1" ht="18.75" customHeight="1">
      <c r="A170" s="15"/>
      <c r="B170" s="15"/>
      <c r="C170" s="15"/>
      <c r="D170" s="15"/>
      <c r="E170" s="15"/>
      <c r="F170" s="15"/>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7"/>
      <c r="AF170" s="105"/>
      <c r="AG170" s="15"/>
      <c r="AL170" s="15"/>
      <c r="AM170" s="15"/>
    </row>
    <row r="171" spans="1:42" s="3" customFormat="1" ht="18.75" customHeight="1">
      <c r="B171" s="104" t="s">
        <v>166</v>
      </c>
      <c r="C171" s="104"/>
      <c r="D171" s="104"/>
      <c r="E171" s="104"/>
      <c r="F171" s="104"/>
      <c r="G171" s="104"/>
      <c r="H171" s="104"/>
      <c r="I171" s="104"/>
      <c r="J171" s="104"/>
      <c r="K171" s="15"/>
      <c r="L171" s="15"/>
      <c r="M171" s="15"/>
      <c r="N171" s="15"/>
      <c r="O171" s="15"/>
      <c r="P171" s="15"/>
      <c r="Q171" s="15"/>
      <c r="R171" s="15"/>
      <c r="S171" s="15"/>
      <c r="T171" s="15"/>
      <c r="U171" s="15"/>
      <c r="V171" s="15"/>
      <c r="W171" s="15"/>
      <c r="X171" s="15"/>
      <c r="Y171" s="15"/>
      <c r="Z171" s="15"/>
      <c r="AA171" s="15"/>
      <c r="AB171" s="15"/>
      <c r="AC171" s="107" t="s">
        <v>157</v>
      </c>
      <c r="AD171" s="107"/>
      <c r="AE171" s="107" t="s">
        <v>229</v>
      </c>
      <c r="AF171" s="107"/>
      <c r="AL171" s="15"/>
      <c r="AM171" s="15"/>
    </row>
    <row r="172" spans="1:42" s="3" customFormat="1" ht="18.75" customHeight="1">
      <c r="B172" s="103" t="s">
        <v>64</v>
      </c>
      <c r="C172" s="97"/>
      <c r="D172" s="97"/>
      <c r="E172" s="97"/>
      <c r="F172" s="98"/>
      <c r="G172" s="913" t="s">
        <v>143</v>
      </c>
      <c r="H172" s="915"/>
      <c r="I172" s="913" t="s">
        <v>144</v>
      </c>
      <c r="J172" s="915"/>
      <c r="K172" s="913" t="s">
        <v>145</v>
      </c>
      <c r="L172" s="915"/>
      <c r="M172" s="913" t="s">
        <v>146</v>
      </c>
      <c r="N172" s="915"/>
      <c r="O172" s="913" t="s">
        <v>147</v>
      </c>
      <c r="P172" s="915"/>
      <c r="Q172" s="913" t="s">
        <v>148</v>
      </c>
      <c r="R172" s="915"/>
      <c r="S172" s="913" t="s">
        <v>153</v>
      </c>
      <c r="T172" s="915"/>
      <c r="U172" s="913" t="s">
        <v>155</v>
      </c>
      <c r="V172" s="915"/>
      <c r="W172" s="913" t="s">
        <v>154</v>
      </c>
      <c r="X172" s="915"/>
      <c r="Y172" s="913" t="s">
        <v>149</v>
      </c>
      <c r="Z172" s="915"/>
      <c r="AA172" s="913" t="s">
        <v>150</v>
      </c>
      <c r="AB172" s="915"/>
      <c r="AC172" s="913" t="s">
        <v>151</v>
      </c>
      <c r="AD172" s="915"/>
      <c r="AE172" s="913" t="s">
        <v>68</v>
      </c>
      <c r="AF172" s="915"/>
      <c r="AL172" s="15"/>
      <c r="AM172" s="15"/>
    </row>
    <row r="173" spans="1:42" s="3" customFormat="1" ht="18.75" customHeight="1">
      <c r="B173" s="542" t="s">
        <v>65</v>
      </c>
      <c r="C173" s="240"/>
      <c r="D173" s="240"/>
      <c r="E173" s="240"/>
      <c r="F173" s="241"/>
      <c r="G173" s="913"/>
      <c r="H173" s="915"/>
      <c r="I173" s="913"/>
      <c r="J173" s="915"/>
      <c r="K173" s="913"/>
      <c r="L173" s="915"/>
      <c r="M173" s="913"/>
      <c r="N173" s="915"/>
      <c r="O173" s="913"/>
      <c r="P173" s="915"/>
      <c r="Q173" s="913"/>
      <c r="R173" s="915"/>
      <c r="S173" s="913"/>
      <c r="T173" s="915"/>
      <c r="U173" s="913"/>
      <c r="V173" s="915"/>
      <c r="W173" s="913"/>
      <c r="X173" s="915"/>
      <c r="Y173" s="913"/>
      <c r="Z173" s="915"/>
      <c r="AA173" s="913"/>
      <c r="AB173" s="915"/>
      <c r="AC173" s="913"/>
      <c r="AD173" s="915"/>
      <c r="AE173" s="913">
        <f t="shared" ref="AE173:AE178" si="179">SUM(G173:AD173)</f>
        <v>0</v>
      </c>
      <c r="AF173" s="915"/>
      <c r="AL173" s="15"/>
      <c r="AM173" s="15"/>
    </row>
    <row r="174" spans="1:42" s="3" customFormat="1" ht="18.75" customHeight="1">
      <c r="B174" s="542" t="s">
        <v>66</v>
      </c>
      <c r="C174" s="240"/>
      <c r="D174" s="240"/>
      <c r="E174" s="240"/>
      <c r="F174" s="241"/>
      <c r="G174" s="913"/>
      <c r="H174" s="915"/>
      <c r="I174" s="913"/>
      <c r="J174" s="915"/>
      <c r="K174" s="913"/>
      <c r="L174" s="915"/>
      <c r="M174" s="913"/>
      <c r="N174" s="915"/>
      <c r="O174" s="913">
        <v>1</v>
      </c>
      <c r="P174" s="915"/>
      <c r="Q174" s="913"/>
      <c r="R174" s="915"/>
      <c r="S174" s="913">
        <v>2</v>
      </c>
      <c r="T174" s="915"/>
      <c r="U174" s="913"/>
      <c r="V174" s="915"/>
      <c r="W174" s="913"/>
      <c r="X174" s="915"/>
      <c r="Y174" s="913"/>
      <c r="Z174" s="915"/>
      <c r="AA174" s="913"/>
      <c r="AB174" s="915"/>
      <c r="AC174" s="913"/>
      <c r="AD174" s="915"/>
      <c r="AE174" s="913">
        <f t="shared" si="179"/>
        <v>3</v>
      </c>
      <c r="AF174" s="915"/>
      <c r="AL174" s="15"/>
      <c r="AM174" s="15"/>
    </row>
    <row r="175" spans="1:42" s="3" customFormat="1" ht="18.75" customHeight="1">
      <c r="B175" s="542" t="s">
        <v>509</v>
      </c>
      <c r="C175" s="240"/>
      <c r="D175" s="240"/>
      <c r="E175" s="240"/>
      <c r="F175" s="241"/>
      <c r="G175" s="913"/>
      <c r="H175" s="915"/>
      <c r="I175" s="913"/>
      <c r="J175" s="915"/>
      <c r="K175" s="913"/>
      <c r="L175" s="915"/>
      <c r="M175" s="913"/>
      <c r="N175" s="915"/>
      <c r="O175" s="913"/>
      <c r="P175" s="915"/>
      <c r="Q175" s="913"/>
      <c r="R175" s="915"/>
      <c r="S175" s="913"/>
      <c r="T175" s="915"/>
      <c r="U175" s="913"/>
      <c r="V175" s="915"/>
      <c r="W175" s="913"/>
      <c r="X175" s="915"/>
      <c r="Y175" s="913"/>
      <c r="Z175" s="915"/>
      <c r="AA175" s="913"/>
      <c r="AB175" s="915"/>
      <c r="AC175" s="913"/>
      <c r="AD175" s="915"/>
      <c r="AE175" s="913">
        <f t="shared" si="179"/>
        <v>0</v>
      </c>
      <c r="AF175" s="915"/>
      <c r="AL175" s="15"/>
      <c r="AM175" s="15"/>
    </row>
    <row r="176" spans="1:42" s="3" customFormat="1" ht="18.75" customHeight="1">
      <c r="B176" s="542" t="s">
        <v>599</v>
      </c>
      <c r="C176" s="240"/>
      <c r="D176" s="240"/>
      <c r="E176" s="240"/>
      <c r="F176" s="241"/>
      <c r="G176" s="913"/>
      <c r="H176" s="915"/>
      <c r="I176" s="913"/>
      <c r="J176" s="915"/>
      <c r="K176" s="913"/>
      <c r="L176" s="915"/>
      <c r="M176" s="913"/>
      <c r="N176" s="915"/>
      <c r="O176" s="913"/>
      <c r="P176" s="915"/>
      <c r="Q176" s="913">
        <v>1</v>
      </c>
      <c r="R176" s="915"/>
      <c r="S176" s="913"/>
      <c r="T176" s="915"/>
      <c r="U176" s="913"/>
      <c r="V176" s="915"/>
      <c r="W176" s="913"/>
      <c r="X176" s="915"/>
      <c r="Y176" s="913"/>
      <c r="Z176" s="915"/>
      <c r="AA176" s="913"/>
      <c r="AB176" s="915"/>
      <c r="AC176" s="913"/>
      <c r="AD176" s="915"/>
      <c r="AE176" s="913">
        <f t="shared" si="179"/>
        <v>1</v>
      </c>
      <c r="AF176" s="915"/>
      <c r="AL176" s="15"/>
      <c r="AM176" s="15"/>
    </row>
    <row r="177" spans="1:42" s="3" customFormat="1" ht="18.75" customHeight="1">
      <c r="B177" s="103" t="s">
        <v>784</v>
      </c>
      <c r="C177" s="97"/>
      <c r="D177" s="97"/>
      <c r="E177" s="97"/>
      <c r="F177" s="98"/>
      <c r="G177" s="913"/>
      <c r="H177" s="915"/>
      <c r="I177" s="913"/>
      <c r="J177" s="915"/>
      <c r="K177" s="913"/>
      <c r="L177" s="915"/>
      <c r="M177" s="913"/>
      <c r="N177" s="915"/>
      <c r="O177" s="913"/>
      <c r="P177" s="915"/>
      <c r="Q177" s="913">
        <v>2</v>
      </c>
      <c r="R177" s="915"/>
      <c r="S177" s="913">
        <v>1</v>
      </c>
      <c r="T177" s="915"/>
      <c r="U177" s="913"/>
      <c r="V177" s="915"/>
      <c r="W177" s="913"/>
      <c r="X177" s="915"/>
      <c r="Y177" s="913"/>
      <c r="Z177" s="915"/>
      <c r="AA177" s="913"/>
      <c r="AB177" s="915"/>
      <c r="AC177" s="913"/>
      <c r="AD177" s="915"/>
      <c r="AE177" s="913">
        <f t="shared" si="179"/>
        <v>3</v>
      </c>
      <c r="AF177" s="915"/>
      <c r="AL177" s="15"/>
      <c r="AM177" s="15"/>
    </row>
    <row r="178" spans="1:42" s="3" customFormat="1" ht="18.75" customHeight="1">
      <c r="B178" s="19" t="s">
        <v>68</v>
      </c>
      <c r="C178" s="17"/>
      <c r="D178" s="17"/>
      <c r="E178" s="17"/>
      <c r="F178" s="18"/>
      <c r="G178" s="712">
        <f>SUM(G173:H177)</f>
        <v>0</v>
      </c>
      <c r="H178" s="712"/>
      <c r="I178" s="712">
        <f t="shared" ref="I178" si="180">SUM(I173:J177)</f>
        <v>0</v>
      </c>
      <c r="J178" s="712"/>
      <c r="K178" s="712">
        <f t="shared" ref="K178" si="181">SUM(K173:L177)</f>
        <v>0</v>
      </c>
      <c r="L178" s="712"/>
      <c r="M178" s="712">
        <f t="shared" ref="M178" si="182">SUM(M173:N177)</f>
        <v>0</v>
      </c>
      <c r="N178" s="712"/>
      <c r="O178" s="712">
        <f t="shared" ref="O178" si="183">SUM(O173:P177)</f>
        <v>1</v>
      </c>
      <c r="P178" s="712"/>
      <c r="Q178" s="712">
        <f t="shared" ref="Q178" si="184">SUM(Q173:R177)</f>
        <v>3</v>
      </c>
      <c r="R178" s="712"/>
      <c r="S178" s="712">
        <f t="shared" ref="S178" si="185">SUM(S173:T177)</f>
        <v>3</v>
      </c>
      <c r="T178" s="712"/>
      <c r="U178" s="712">
        <f t="shared" ref="U178" si="186">SUM(U173:V177)</f>
        <v>0</v>
      </c>
      <c r="V178" s="712"/>
      <c r="W178" s="712">
        <f t="shared" ref="W178" si="187">SUM(W173:X177)</f>
        <v>0</v>
      </c>
      <c r="X178" s="712"/>
      <c r="Y178" s="712">
        <f t="shared" ref="Y178" si="188">SUM(Y173:Z177)</f>
        <v>0</v>
      </c>
      <c r="Z178" s="712"/>
      <c r="AA178" s="712">
        <f t="shared" ref="AA178" si="189">SUM(AA173:AB177)</f>
        <v>0</v>
      </c>
      <c r="AB178" s="712"/>
      <c r="AC178" s="712">
        <f t="shared" ref="AC178" si="190">SUM(AC173:AD177)</f>
        <v>0</v>
      </c>
      <c r="AD178" s="712"/>
      <c r="AE178" s="913">
        <f t="shared" si="179"/>
        <v>7</v>
      </c>
      <c r="AF178" s="915"/>
      <c r="AL178" s="15"/>
      <c r="AM178" s="15"/>
    </row>
    <row r="179" spans="1:42" s="3" customFormat="1" ht="18.75" customHeight="1">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H179" s="15"/>
      <c r="AI179" s="15"/>
      <c r="AJ179" s="15"/>
      <c r="AK179" s="15"/>
      <c r="AL179" s="15"/>
      <c r="AM179" s="15"/>
      <c r="AN179" s="15"/>
      <c r="AO179" s="15"/>
      <c r="AP179" s="15"/>
    </row>
    <row r="180" spans="1:42" s="3" customFormat="1" ht="18.75" customHeight="1">
      <c r="B180" s="104" t="s">
        <v>167</v>
      </c>
      <c r="C180" s="104"/>
      <c r="D180" s="104"/>
      <c r="E180" s="104"/>
      <c r="F180" s="104"/>
      <c r="G180" s="104"/>
      <c r="H180" s="104"/>
      <c r="I180" s="104"/>
      <c r="J180" s="104"/>
      <c r="K180" s="15"/>
      <c r="L180" s="15"/>
      <c r="M180" s="15"/>
      <c r="N180" s="15"/>
      <c r="O180" s="15"/>
      <c r="P180" s="15"/>
      <c r="Q180" s="15"/>
      <c r="R180" s="15"/>
      <c r="S180" s="15"/>
      <c r="T180" s="15"/>
      <c r="U180" s="15"/>
      <c r="V180" s="15"/>
      <c r="W180" s="15"/>
      <c r="X180" s="15"/>
      <c r="Y180" s="15"/>
      <c r="Z180" s="15"/>
      <c r="AA180" s="15"/>
      <c r="AB180" s="15"/>
      <c r="AC180" s="107" t="s">
        <v>157</v>
      </c>
      <c r="AD180" s="107"/>
      <c r="AE180" s="107" t="s">
        <v>229</v>
      </c>
      <c r="AF180" s="107"/>
      <c r="AG180" s="15"/>
      <c r="AH180" s="15"/>
      <c r="AI180" s="15"/>
      <c r="AJ180" s="15"/>
      <c r="AK180" s="15"/>
      <c r="AL180" s="15"/>
      <c r="AM180" s="15"/>
      <c r="AN180" s="15"/>
      <c r="AO180" s="15"/>
      <c r="AP180" s="15"/>
    </row>
    <row r="181" spans="1:42" s="15" customFormat="1" ht="18.75" customHeight="1">
      <c r="A181" s="3"/>
      <c r="B181" s="103" t="s">
        <v>64</v>
      </c>
      <c r="C181" s="97"/>
      <c r="D181" s="97"/>
      <c r="E181" s="97"/>
      <c r="F181" s="98"/>
      <c r="G181" s="913" t="s">
        <v>143</v>
      </c>
      <c r="H181" s="914"/>
      <c r="I181" s="913" t="s">
        <v>144</v>
      </c>
      <c r="J181" s="914"/>
      <c r="K181" s="913" t="s">
        <v>145</v>
      </c>
      <c r="L181" s="914"/>
      <c r="M181" s="913" t="s">
        <v>146</v>
      </c>
      <c r="N181" s="914"/>
      <c r="O181" s="913" t="s">
        <v>147</v>
      </c>
      <c r="P181" s="914"/>
      <c r="Q181" s="913" t="s">
        <v>148</v>
      </c>
      <c r="R181" s="914"/>
      <c r="S181" s="913" t="s">
        <v>153</v>
      </c>
      <c r="T181" s="914"/>
      <c r="U181" s="913" t="s">
        <v>155</v>
      </c>
      <c r="V181" s="914"/>
      <c r="W181" s="913" t="s">
        <v>154</v>
      </c>
      <c r="X181" s="914"/>
      <c r="Y181" s="913" t="s">
        <v>149</v>
      </c>
      <c r="Z181" s="914"/>
      <c r="AA181" s="913" t="s">
        <v>150</v>
      </c>
      <c r="AB181" s="914"/>
      <c r="AC181" s="913" t="s">
        <v>151</v>
      </c>
      <c r="AD181" s="914"/>
      <c r="AE181" s="913" t="s">
        <v>68</v>
      </c>
      <c r="AF181" s="915"/>
    </row>
    <row r="182" spans="1:42" s="15" customFormat="1" ht="18.75" customHeight="1">
      <c r="B182" s="542" t="s">
        <v>65</v>
      </c>
      <c r="C182" s="240"/>
      <c r="D182" s="240"/>
      <c r="E182" s="240"/>
      <c r="F182" s="241"/>
      <c r="G182" s="913"/>
      <c r="H182" s="914"/>
      <c r="I182" s="913"/>
      <c r="J182" s="914"/>
      <c r="K182" s="913"/>
      <c r="L182" s="914"/>
      <c r="M182" s="913"/>
      <c r="N182" s="914"/>
      <c r="O182" s="913"/>
      <c r="P182" s="914"/>
      <c r="Q182" s="913"/>
      <c r="R182" s="914"/>
      <c r="S182" s="913"/>
      <c r="T182" s="914"/>
      <c r="U182" s="913"/>
      <c r="V182" s="914"/>
      <c r="W182" s="913"/>
      <c r="X182" s="914"/>
      <c r="Y182" s="913"/>
      <c r="Z182" s="914"/>
      <c r="AA182" s="913"/>
      <c r="AB182" s="914"/>
      <c r="AC182" s="913"/>
      <c r="AD182" s="914"/>
      <c r="AE182" s="913">
        <f t="shared" ref="AE182:AE187" si="191">SUM(G182:AD182)</f>
        <v>0</v>
      </c>
      <c r="AF182" s="915"/>
    </row>
    <row r="183" spans="1:42" s="15" customFormat="1" ht="18.75" customHeight="1">
      <c r="B183" s="542" t="s">
        <v>66</v>
      </c>
      <c r="C183" s="240"/>
      <c r="D183" s="240"/>
      <c r="E183" s="240"/>
      <c r="F183" s="241"/>
      <c r="G183" s="913"/>
      <c r="H183" s="914"/>
      <c r="I183" s="913"/>
      <c r="J183" s="914"/>
      <c r="K183" s="913"/>
      <c r="L183" s="914"/>
      <c r="M183" s="913"/>
      <c r="N183" s="914"/>
      <c r="O183" s="913">
        <v>1</v>
      </c>
      <c r="P183" s="914"/>
      <c r="Q183" s="913"/>
      <c r="R183" s="914"/>
      <c r="S183" s="913">
        <v>1</v>
      </c>
      <c r="T183" s="914"/>
      <c r="U183" s="913"/>
      <c r="V183" s="914"/>
      <c r="W183" s="913"/>
      <c r="X183" s="914"/>
      <c r="Y183" s="913"/>
      <c r="Z183" s="914"/>
      <c r="AA183" s="913"/>
      <c r="AB183" s="914"/>
      <c r="AC183" s="913"/>
      <c r="AD183" s="914"/>
      <c r="AE183" s="913">
        <f t="shared" si="191"/>
        <v>2</v>
      </c>
      <c r="AF183" s="915"/>
    </row>
    <row r="184" spans="1:42" s="15" customFormat="1" ht="18.75" customHeight="1">
      <c r="B184" s="542" t="s">
        <v>509</v>
      </c>
      <c r="C184" s="240"/>
      <c r="D184" s="240"/>
      <c r="E184" s="240"/>
      <c r="F184" s="241"/>
      <c r="G184" s="913"/>
      <c r="H184" s="914"/>
      <c r="I184" s="913"/>
      <c r="J184" s="914"/>
      <c r="K184" s="913"/>
      <c r="L184" s="914"/>
      <c r="M184" s="913"/>
      <c r="N184" s="914"/>
      <c r="O184" s="913"/>
      <c r="P184" s="914"/>
      <c r="Q184" s="913"/>
      <c r="R184" s="914"/>
      <c r="S184" s="913"/>
      <c r="T184" s="914"/>
      <c r="U184" s="913"/>
      <c r="V184" s="914"/>
      <c r="W184" s="913"/>
      <c r="X184" s="914"/>
      <c r="Y184" s="913"/>
      <c r="Z184" s="914"/>
      <c r="AA184" s="913"/>
      <c r="AB184" s="914"/>
      <c r="AC184" s="913"/>
      <c r="AD184" s="914"/>
      <c r="AE184" s="913">
        <f t="shared" si="191"/>
        <v>0</v>
      </c>
      <c r="AF184" s="915"/>
    </row>
    <row r="185" spans="1:42" s="15" customFormat="1" ht="18.75" customHeight="1">
      <c r="B185" s="542" t="s">
        <v>599</v>
      </c>
      <c r="C185" s="240"/>
      <c r="D185" s="240"/>
      <c r="E185" s="240"/>
      <c r="F185" s="241"/>
      <c r="G185" s="913"/>
      <c r="H185" s="914"/>
      <c r="I185" s="913"/>
      <c r="J185" s="914"/>
      <c r="K185" s="913"/>
      <c r="L185" s="914"/>
      <c r="M185" s="913"/>
      <c r="N185" s="914"/>
      <c r="O185" s="913"/>
      <c r="P185" s="914"/>
      <c r="Q185" s="913">
        <v>1</v>
      </c>
      <c r="R185" s="914"/>
      <c r="S185" s="913"/>
      <c r="T185" s="914"/>
      <c r="U185" s="913"/>
      <c r="V185" s="914"/>
      <c r="W185" s="913"/>
      <c r="X185" s="914"/>
      <c r="Y185" s="913"/>
      <c r="Z185" s="914"/>
      <c r="AA185" s="913"/>
      <c r="AB185" s="914"/>
      <c r="AC185" s="913"/>
      <c r="AD185" s="914"/>
      <c r="AE185" s="913">
        <f t="shared" si="191"/>
        <v>1</v>
      </c>
      <c r="AF185" s="915"/>
      <c r="AI185" s="715"/>
      <c r="AJ185" s="715"/>
    </row>
    <row r="186" spans="1:42" s="3" customFormat="1" ht="18.75" customHeight="1">
      <c r="A186" s="15"/>
      <c r="B186" s="103" t="s">
        <v>784</v>
      </c>
      <c r="C186" s="97"/>
      <c r="D186" s="97"/>
      <c r="E186" s="97"/>
      <c r="F186" s="98"/>
      <c r="G186" s="913"/>
      <c r="H186" s="914"/>
      <c r="I186" s="913"/>
      <c r="J186" s="914"/>
      <c r="K186" s="913"/>
      <c r="L186" s="914"/>
      <c r="M186" s="913"/>
      <c r="N186" s="914"/>
      <c r="O186" s="913"/>
      <c r="P186" s="914"/>
      <c r="Q186" s="913"/>
      <c r="R186" s="914"/>
      <c r="S186" s="913">
        <v>1</v>
      </c>
      <c r="T186" s="914"/>
      <c r="U186" s="913"/>
      <c r="V186" s="914"/>
      <c r="W186" s="913"/>
      <c r="X186" s="914"/>
      <c r="Y186" s="913"/>
      <c r="Z186" s="914"/>
      <c r="AA186" s="913"/>
      <c r="AB186" s="914"/>
      <c r="AC186" s="913"/>
      <c r="AD186" s="914"/>
      <c r="AE186" s="913">
        <f t="shared" si="191"/>
        <v>1</v>
      </c>
      <c r="AF186" s="915"/>
      <c r="AG186" s="15"/>
      <c r="AH186" s="15"/>
      <c r="AI186" s="15"/>
      <c r="AL186" s="15"/>
      <c r="AM186" s="15"/>
    </row>
    <row r="187" spans="1:42" s="3" customFormat="1" ht="18.75" customHeight="1">
      <c r="B187" s="19" t="s">
        <v>68</v>
      </c>
      <c r="C187" s="17"/>
      <c r="D187" s="17"/>
      <c r="E187" s="17"/>
      <c r="F187" s="18"/>
      <c r="G187" s="712">
        <f>SUM(G182:H186)</f>
        <v>0</v>
      </c>
      <c r="H187" s="712"/>
      <c r="I187" s="712">
        <f t="shared" ref="I187" si="192">SUM(I182:J186)</f>
        <v>0</v>
      </c>
      <c r="J187" s="712"/>
      <c r="K187" s="712">
        <f t="shared" ref="K187" si="193">SUM(K182:L186)</f>
        <v>0</v>
      </c>
      <c r="L187" s="712"/>
      <c r="M187" s="712">
        <f t="shared" ref="M187" si="194">SUM(M182:N186)</f>
        <v>0</v>
      </c>
      <c r="N187" s="712"/>
      <c r="O187" s="712">
        <f t="shared" ref="O187" si="195">SUM(O182:P186)</f>
        <v>1</v>
      </c>
      <c r="P187" s="712"/>
      <c r="Q187" s="712">
        <f t="shared" ref="Q187" si="196">SUM(Q182:R186)</f>
        <v>1</v>
      </c>
      <c r="R187" s="712"/>
      <c r="S187" s="712">
        <f t="shared" ref="S187" si="197">SUM(S182:T186)</f>
        <v>2</v>
      </c>
      <c r="T187" s="712"/>
      <c r="U187" s="712">
        <f t="shared" ref="U187" si="198">SUM(U182:V186)</f>
        <v>0</v>
      </c>
      <c r="V187" s="712"/>
      <c r="W187" s="712">
        <f t="shared" ref="W187" si="199">SUM(W182:X186)</f>
        <v>0</v>
      </c>
      <c r="X187" s="712"/>
      <c r="Y187" s="712">
        <f t="shared" ref="Y187" si="200">SUM(Y182:Z186)</f>
        <v>0</v>
      </c>
      <c r="Z187" s="712"/>
      <c r="AA187" s="712">
        <f t="shared" ref="AA187" si="201">SUM(AA182:AB186)</f>
        <v>0</v>
      </c>
      <c r="AB187" s="712"/>
      <c r="AC187" s="712">
        <f t="shared" ref="AC187" si="202">SUM(AC182:AD186)</f>
        <v>0</v>
      </c>
      <c r="AD187" s="712"/>
      <c r="AE187" s="913">
        <f t="shared" si="191"/>
        <v>4</v>
      </c>
      <c r="AF187" s="915"/>
      <c r="AL187" s="15"/>
      <c r="AM187" s="15"/>
    </row>
    <row r="188" spans="1:42" ht="18.75" customHeight="1">
      <c r="A188" s="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3"/>
    </row>
    <row r="189" spans="1:42" ht="18.75" customHeight="1">
      <c r="A189" s="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3"/>
    </row>
    <row r="190" spans="1:42" ht="18.75" customHeight="1">
      <c r="A190" s="15" t="s">
        <v>368</v>
      </c>
      <c r="B190" s="3"/>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3"/>
    </row>
    <row r="191" spans="1:42" ht="18.75" customHeight="1">
      <c r="A191" s="15"/>
      <c r="B191" s="3"/>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3"/>
    </row>
    <row r="192" spans="1:42" ht="18.75" customHeight="1">
      <c r="A192" s="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3"/>
    </row>
    <row r="193" spans="1:33" ht="18.75" customHeight="1">
      <c r="A193" s="3"/>
      <c r="B193" s="104" t="s">
        <v>365</v>
      </c>
      <c r="C193" s="104"/>
      <c r="D193" s="104"/>
      <c r="E193" s="104"/>
      <c r="F193" s="104"/>
      <c r="G193" s="104"/>
      <c r="H193" s="104"/>
      <c r="I193" s="104"/>
      <c r="J193" s="104"/>
      <c r="K193" s="15"/>
      <c r="L193" s="15"/>
      <c r="M193" s="15"/>
      <c r="N193" s="15"/>
      <c r="O193" s="15"/>
      <c r="P193" s="15"/>
      <c r="Q193" s="15"/>
      <c r="R193" s="15"/>
      <c r="S193" s="15"/>
      <c r="T193" s="15"/>
      <c r="U193" s="15"/>
      <c r="V193" s="15"/>
      <c r="W193" s="15"/>
      <c r="X193" s="15"/>
      <c r="Y193" s="15"/>
      <c r="Z193" s="15"/>
      <c r="AA193" s="15"/>
      <c r="AB193" s="15"/>
      <c r="AC193" s="242" t="s">
        <v>157</v>
      </c>
      <c r="AD193" s="242"/>
      <c r="AE193" s="242" t="s">
        <v>82</v>
      </c>
      <c r="AF193" s="242"/>
      <c r="AG193" s="3"/>
    </row>
    <row r="194" spans="1:33" ht="18.75" customHeight="1">
      <c r="A194" s="3"/>
      <c r="B194" s="103" t="s">
        <v>64</v>
      </c>
      <c r="C194" s="240"/>
      <c r="D194" s="240"/>
      <c r="E194" s="240"/>
      <c r="F194" s="241"/>
      <c r="G194" s="913" t="s">
        <v>143</v>
      </c>
      <c r="H194" s="914"/>
      <c r="I194" s="913" t="s">
        <v>144</v>
      </c>
      <c r="J194" s="914"/>
      <c r="K194" s="913" t="s">
        <v>145</v>
      </c>
      <c r="L194" s="914"/>
      <c r="M194" s="913" t="s">
        <v>146</v>
      </c>
      <c r="N194" s="914"/>
      <c r="O194" s="913" t="s">
        <v>147</v>
      </c>
      <c r="P194" s="914"/>
      <c r="Q194" s="913" t="s">
        <v>148</v>
      </c>
      <c r="R194" s="914"/>
      <c r="S194" s="913" t="s">
        <v>153</v>
      </c>
      <c r="T194" s="914"/>
      <c r="U194" s="913" t="s">
        <v>155</v>
      </c>
      <c r="V194" s="914"/>
      <c r="W194" s="913" t="s">
        <v>154</v>
      </c>
      <c r="X194" s="914"/>
      <c r="Y194" s="913" t="s">
        <v>149</v>
      </c>
      <c r="Z194" s="914"/>
      <c r="AA194" s="913" t="s">
        <v>150</v>
      </c>
      <c r="AB194" s="914"/>
      <c r="AC194" s="913" t="s">
        <v>151</v>
      </c>
      <c r="AD194" s="914"/>
      <c r="AE194" s="913" t="s">
        <v>68</v>
      </c>
      <c r="AF194" s="915"/>
      <c r="AG194" s="3"/>
    </row>
    <row r="195" spans="1:33" ht="18.75" customHeight="1">
      <c r="A195" s="3"/>
      <c r="B195" s="542" t="s">
        <v>65</v>
      </c>
      <c r="C195" s="240"/>
      <c r="D195" s="240"/>
      <c r="E195" s="240"/>
      <c r="F195" s="241"/>
      <c r="G195" s="911">
        <v>2</v>
      </c>
      <c r="H195" s="912"/>
      <c r="I195" s="911">
        <v>2.4479166666666665</v>
      </c>
      <c r="J195" s="912"/>
      <c r="K195" s="911">
        <v>0.69444444444444453</v>
      </c>
      <c r="L195" s="912"/>
      <c r="M195" s="911"/>
      <c r="N195" s="912"/>
      <c r="O195" s="911"/>
      <c r="P195" s="912"/>
      <c r="Q195" s="911"/>
      <c r="R195" s="912"/>
      <c r="S195" s="911"/>
      <c r="T195" s="912"/>
      <c r="U195" s="911">
        <v>0.68402777777777779</v>
      </c>
      <c r="V195" s="912"/>
      <c r="W195" s="911">
        <v>2.0798611111111112</v>
      </c>
      <c r="X195" s="912"/>
      <c r="Y195" s="911">
        <v>3.03125</v>
      </c>
      <c r="Z195" s="912"/>
      <c r="AA195" s="911">
        <v>3.4305555555555554</v>
      </c>
      <c r="AB195" s="912"/>
      <c r="AC195" s="911">
        <v>3.1666666666666665</v>
      </c>
      <c r="AD195" s="912"/>
      <c r="AE195" s="911">
        <f t="shared" ref="AE195:AE196" si="203">SUM(G195:AD195)</f>
        <v>17.534722222222221</v>
      </c>
      <c r="AF195" s="912"/>
      <c r="AG195" s="3"/>
    </row>
    <row r="196" spans="1:33" ht="18.75" customHeight="1">
      <c r="A196" s="3"/>
      <c r="B196" s="542" t="s">
        <v>66</v>
      </c>
      <c r="C196" s="442"/>
      <c r="D196" s="442"/>
      <c r="E196" s="442"/>
      <c r="F196" s="443"/>
      <c r="G196" s="911">
        <v>4.1597222222222223</v>
      </c>
      <c r="H196" s="912"/>
      <c r="I196" s="911">
        <v>3.8472222222222219</v>
      </c>
      <c r="J196" s="912"/>
      <c r="K196" s="911">
        <v>4.125</v>
      </c>
      <c r="L196" s="912"/>
      <c r="M196" s="911">
        <v>3.8472222222222219</v>
      </c>
      <c r="N196" s="912"/>
      <c r="O196" s="911">
        <v>3.40625</v>
      </c>
      <c r="P196" s="912"/>
      <c r="Q196" s="911">
        <v>4.083333333333333</v>
      </c>
      <c r="R196" s="912"/>
      <c r="S196" s="911">
        <v>3.2604166666666665</v>
      </c>
      <c r="T196" s="912"/>
      <c r="U196" s="911">
        <v>0.83680555555555547</v>
      </c>
      <c r="V196" s="912"/>
      <c r="W196" s="911">
        <v>0.4201388888888889</v>
      </c>
      <c r="X196" s="912"/>
      <c r="Y196" s="911">
        <v>2.6388888888888888</v>
      </c>
      <c r="Z196" s="912"/>
      <c r="AA196" s="911">
        <v>1.6458333333333333</v>
      </c>
      <c r="AB196" s="912"/>
      <c r="AC196" s="911">
        <v>1.4756944444444444</v>
      </c>
      <c r="AD196" s="912"/>
      <c r="AE196" s="911">
        <f t="shared" si="203"/>
        <v>33.746527777777779</v>
      </c>
      <c r="AF196" s="912"/>
      <c r="AG196" s="3"/>
    </row>
    <row r="197" spans="1:33" ht="18.75" customHeight="1">
      <c r="A197" s="3"/>
      <c r="B197" s="542" t="s">
        <v>509</v>
      </c>
      <c r="C197" s="442"/>
      <c r="D197" s="442"/>
      <c r="E197" s="442"/>
      <c r="F197" s="443"/>
      <c r="G197" s="911">
        <v>0.56597222222222221</v>
      </c>
      <c r="H197" s="916"/>
      <c r="I197" s="911">
        <v>2.9375</v>
      </c>
      <c r="J197" s="916"/>
      <c r="K197" s="911">
        <v>0.3125</v>
      </c>
      <c r="L197" s="916"/>
      <c r="M197" s="911">
        <v>0.51041666666666663</v>
      </c>
      <c r="N197" s="916"/>
      <c r="O197" s="911">
        <v>0.53472222222222221</v>
      </c>
      <c r="P197" s="916"/>
      <c r="Q197" s="911">
        <v>2.2777777777777777</v>
      </c>
      <c r="R197" s="916"/>
      <c r="S197" s="911">
        <v>2.9930555555555554</v>
      </c>
      <c r="T197" s="916"/>
      <c r="U197" s="911">
        <v>3.0104166666666665</v>
      </c>
      <c r="V197" s="916"/>
      <c r="W197" s="911">
        <v>2.8611111111111112</v>
      </c>
      <c r="X197" s="916"/>
      <c r="Y197" s="911">
        <v>1.7777777777777777</v>
      </c>
      <c r="Z197" s="916"/>
      <c r="AA197" s="911">
        <v>2.1006944444444442</v>
      </c>
      <c r="AB197" s="916"/>
      <c r="AC197" s="911">
        <v>2.5034722222222223</v>
      </c>
      <c r="AD197" s="916"/>
      <c r="AE197" s="911">
        <f>SUM(G197:AD197)</f>
        <v>22.385416666666664</v>
      </c>
      <c r="AF197" s="912"/>
      <c r="AG197" s="3"/>
    </row>
    <row r="198" spans="1:33" ht="18.75" customHeight="1">
      <c r="A198" s="3"/>
      <c r="B198" s="542" t="s">
        <v>599</v>
      </c>
      <c r="C198" s="442"/>
      <c r="D198" s="442"/>
      <c r="E198" s="442"/>
      <c r="F198" s="443"/>
      <c r="G198" s="911">
        <v>2.8958333333333335</v>
      </c>
      <c r="H198" s="916"/>
      <c r="I198" s="911">
        <v>2.96875</v>
      </c>
      <c r="J198" s="916"/>
      <c r="K198" s="911">
        <v>4.041666666666667</v>
      </c>
      <c r="L198" s="916"/>
      <c r="M198" s="911">
        <v>3.8402777777777781</v>
      </c>
      <c r="N198" s="916"/>
      <c r="O198" s="911">
        <v>3.2881944444444446</v>
      </c>
      <c r="P198" s="916"/>
      <c r="Q198" s="911">
        <v>0.1111111111111111</v>
      </c>
      <c r="R198" s="916"/>
      <c r="S198" s="911">
        <v>1.9270833333333333</v>
      </c>
      <c r="T198" s="916"/>
      <c r="U198" s="911">
        <v>2.8194444444444446</v>
      </c>
      <c r="V198" s="916"/>
      <c r="W198" s="911">
        <v>1.3055555555555556</v>
      </c>
      <c r="X198" s="916"/>
      <c r="Y198" s="911">
        <v>1.6180555555555556</v>
      </c>
      <c r="Z198" s="916"/>
      <c r="AA198" s="911">
        <v>1.5173611111111109</v>
      </c>
      <c r="AB198" s="916"/>
      <c r="AC198" s="911">
        <v>2.7951388888888888</v>
      </c>
      <c r="AD198" s="916"/>
      <c r="AE198" s="911">
        <f t="shared" ref="AE198:AE200" si="204">SUM(G198:AD198)</f>
        <v>29.128472222222221</v>
      </c>
      <c r="AF198" s="912"/>
      <c r="AG198" s="3"/>
    </row>
    <row r="199" spans="1:33" ht="18.75" customHeight="1">
      <c r="A199" s="3"/>
      <c r="B199" s="103" t="s">
        <v>784</v>
      </c>
      <c r="C199" s="240"/>
      <c r="D199" s="240"/>
      <c r="E199" s="240"/>
      <c r="F199" s="241"/>
      <c r="G199" s="911">
        <v>2.9861111111111112</v>
      </c>
      <c r="H199" s="916"/>
      <c r="I199" s="911">
        <v>4.0173611111111116</v>
      </c>
      <c r="J199" s="916"/>
      <c r="K199" s="911">
        <v>4.75</v>
      </c>
      <c r="L199" s="916"/>
      <c r="M199" s="911">
        <v>5.6111111111111107</v>
      </c>
      <c r="N199" s="916"/>
      <c r="O199" s="911">
        <v>1.1493055555555556</v>
      </c>
      <c r="P199" s="916"/>
      <c r="Q199" s="911">
        <v>4.260416666666667</v>
      </c>
      <c r="R199" s="916"/>
      <c r="S199" s="911">
        <v>4.1215277777777777</v>
      </c>
      <c r="T199" s="916"/>
      <c r="U199" s="911">
        <v>3.3263888888888888</v>
      </c>
      <c r="V199" s="916"/>
      <c r="W199" s="911">
        <v>2.1666666666666665</v>
      </c>
      <c r="X199" s="916"/>
      <c r="Y199" s="911">
        <v>2.5590277777777777</v>
      </c>
      <c r="Z199" s="916"/>
      <c r="AA199" s="911">
        <v>3.1631944444444446</v>
      </c>
      <c r="AB199" s="916"/>
      <c r="AC199" s="911">
        <v>2.9513888888888888</v>
      </c>
      <c r="AD199" s="916"/>
      <c r="AE199" s="911">
        <f t="shared" si="204"/>
        <v>41.0625</v>
      </c>
      <c r="AF199" s="912"/>
      <c r="AG199" s="3"/>
    </row>
    <row r="200" spans="1:33" ht="18.75" customHeight="1">
      <c r="A200" s="3"/>
      <c r="B200" s="19" t="s">
        <v>68</v>
      </c>
      <c r="C200" s="17"/>
      <c r="D200" s="17"/>
      <c r="E200" s="17"/>
      <c r="F200" s="18"/>
      <c r="G200" s="910">
        <f>SUM(G195:H199)</f>
        <v>12.607638888888889</v>
      </c>
      <c r="H200" s="910"/>
      <c r="I200" s="910">
        <f t="shared" ref="I200" si="205">SUM(I195:J199)</f>
        <v>16.21875</v>
      </c>
      <c r="J200" s="910"/>
      <c r="K200" s="910">
        <f t="shared" ref="K200" si="206">SUM(K195:L199)</f>
        <v>13.923611111111111</v>
      </c>
      <c r="L200" s="910"/>
      <c r="M200" s="910">
        <f t="shared" ref="M200" si="207">SUM(M195:N199)</f>
        <v>13.809027777777777</v>
      </c>
      <c r="N200" s="910"/>
      <c r="O200" s="910">
        <f t="shared" ref="O200" si="208">SUM(O195:P199)</f>
        <v>8.3784722222222232</v>
      </c>
      <c r="P200" s="910"/>
      <c r="Q200" s="910">
        <f t="shared" ref="Q200" si="209">SUM(Q195:R199)</f>
        <v>10.732638888888889</v>
      </c>
      <c r="R200" s="910"/>
      <c r="S200" s="910">
        <f t="shared" ref="S200" si="210">SUM(S195:T199)</f>
        <v>12.302083333333332</v>
      </c>
      <c r="T200" s="910"/>
      <c r="U200" s="910">
        <f t="shared" ref="U200" si="211">SUM(U195:V199)</f>
        <v>10.677083333333334</v>
      </c>
      <c r="V200" s="910"/>
      <c r="W200" s="910">
        <f t="shared" ref="W200" si="212">SUM(W195:X199)</f>
        <v>8.8333333333333321</v>
      </c>
      <c r="X200" s="910"/>
      <c r="Y200" s="910">
        <f t="shared" ref="Y200" si="213">SUM(Y195:Z199)</f>
        <v>11.625</v>
      </c>
      <c r="Z200" s="910"/>
      <c r="AA200" s="910">
        <f t="shared" ref="AA200" si="214">SUM(AA195:AB199)</f>
        <v>11.857638888888888</v>
      </c>
      <c r="AB200" s="910"/>
      <c r="AC200" s="910">
        <f t="shared" ref="AC200" si="215">SUM(AC195:AD199)</f>
        <v>12.892361111111111</v>
      </c>
      <c r="AD200" s="910"/>
      <c r="AE200" s="911">
        <f t="shared" si="204"/>
        <v>143.85763888888889</v>
      </c>
      <c r="AF200" s="912"/>
      <c r="AG200" s="3"/>
    </row>
    <row r="201" spans="1:33" ht="18.75" customHeight="1">
      <c r="A201" s="3"/>
      <c r="B201" s="15"/>
      <c r="C201" s="15" t="s">
        <v>381</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3"/>
    </row>
    <row r="202" spans="1:33" ht="18.75" customHeight="1">
      <c r="A202" s="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3"/>
    </row>
    <row r="203" spans="1:33" ht="18.75" customHeight="1">
      <c r="A203" s="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3"/>
    </row>
    <row r="204" spans="1:33" ht="18.75" customHeight="1">
      <c r="A204" s="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3"/>
    </row>
    <row r="205" spans="1:33" ht="18.75" customHeight="1">
      <c r="A205" s="3"/>
      <c r="B205" s="104" t="s">
        <v>369</v>
      </c>
      <c r="C205" s="104"/>
      <c r="D205" s="104"/>
      <c r="E205" s="104"/>
      <c r="F205" s="104"/>
      <c r="G205" s="104"/>
      <c r="H205" s="104"/>
      <c r="I205" s="104"/>
      <c r="J205" s="104"/>
      <c r="K205" s="15"/>
      <c r="L205" s="15"/>
      <c r="M205" s="15"/>
      <c r="N205" s="15"/>
      <c r="O205" s="15"/>
      <c r="P205" s="15"/>
      <c r="Q205" s="15"/>
      <c r="R205" s="15"/>
      <c r="S205" s="15"/>
      <c r="T205" s="15"/>
      <c r="U205" s="15"/>
      <c r="V205" s="15"/>
      <c r="W205" s="15"/>
      <c r="X205" s="15"/>
      <c r="Y205" s="15"/>
      <c r="Z205" s="15"/>
      <c r="AA205" s="15"/>
      <c r="AB205" s="15"/>
      <c r="AC205" s="242" t="s">
        <v>157</v>
      </c>
      <c r="AD205" s="242"/>
      <c r="AE205" s="242" t="s">
        <v>82</v>
      </c>
      <c r="AF205" s="242"/>
      <c r="AG205" s="15"/>
    </row>
    <row r="206" spans="1:33" ht="18.75" customHeight="1">
      <c r="A206" s="15"/>
      <c r="B206" s="103" t="s">
        <v>64</v>
      </c>
      <c r="C206" s="240"/>
      <c r="D206" s="240"/>
      <c r="E206" s="240"/>
      <c r="F206" s="241"/>
      <c r="G206" s="913" t="s">
        <v>143</v>
      </c>
      <c r="H206" s="914"/>
      <c r="I206" s="913" t="s">
        <v>144</v>
      </c>
      <c r="J206" s="914"/>
      <c r="K206" s="913" t="s">
        <v>145</v>
      </c>
      <c r="L206" s="914"/>
      <c r="M206" s="913" t="s">
        <v>146</v>
      </c>
      <c r="N206" s="914"/>
      <c r="O206" s="913" t="s">
        <v>147</v>
      </c>
      <c r="P206" s="914"/>
      <c r="Q206" s="913" t="s">
        <v>148</v>
      </c>
      <c r="R206" s="914"/>
      <c r="S206" s="913" t="s">
        <v>153</v>
      </c>
      <c r="T206" s="914"/>
      <c r="U206" s="913" t="s">
        <v>155</v>
      </c>
      <c r="V206" s="914"/>
      <c r="W206" s="913" t="s">
        <v>154</v>
      </c>
      <c r="X206" s="914"/>
      <c r="Y206" s="913" t="s">
        <v>149</v>
      </c>
      <c r="Z206" s="914"/>
      <c r="AA206" s="913" t="s">
        <v>150</v>
      </c>
      <c r="AB206" s="914"/>
      <c r="AC206" s="913" t="s">
        <v>151</v>
      </c>
      <c r="AD206" s="914"/>
      <c r="AE206" s="913" t="s">
        <v>68</v>
      </c>
      <c r="AF206" s="915"/>
      <c r="AG206" s="15"/>
    </row>
    <row r="207" spans="1:33" ht="18.75" customHeight="1">
      <c r="A207" s="15"/>
      <c r="B207" s="542" t="s">
        <v>65</v>
      </c>
      <c r="C207" s="442"/>
      <c r="D207" s="442"/>
      <c r="E207" s="442"/>
      <c r="F207" s="443"/>
      <c r="G207" s="906">
        <v>12150</v>
      </c>
      <c r="H207" s="907"/>
      <c r="I207" s="906">
        <v>17700</v>
      </c>
      <c r="J207" s="907"/>
      <c r="K207" s="906">
        <v>4700</v>
      </c>
      <c r="L207" s="907"/>
      <c r="M207" s="906"/>
      <c r="N207" s="907"/>
      <c r="O207" s="906"/>
      <c r="P207" s="907"/>
      <c r="Q207" s="906"/>
      <c r="R207" s="907"/>
      <c r="S207" s="906"/>
      <c r="T207" s="907"/>
      <c r="U207" s="906">
        <v>2850</v>
      </c>
      <c r="V207" s="907"/>
      <c r="W207" s="906">
        <v>11450</v>
      </c>
      <c r="X207" s="907"/>
      <c r="Y207" s="906">
        <v>17450</v>
      </c>
      <c r="Z207" s="907"/>
      <c r="AA207" s="906">
        <v>17500</v>
      </c>
      <c r="AB207" s="907"/>
      <c r="AC207" s="906">
        <v>15100</v>
      </c>
      <c r="AD207" s="907"/>
      <c r="AE207" s="906">
        <f>SUM(G207:AD207)</f>
        <v>98900</v>
      </c>
      <c r="AF207" s="908"/>
      <c r="AG207" s="15"/>
    </row>
    <row r="208" spans="1:33" ht="18.75" customHeight="1">
      <c r="A208" s="15"/>
      <c r="B208" s="542" t="s">
        <v>66</v>
      </c>
      <c r="C208" s="442"/>
      <c r="D208" s="442"/>
      <c r="E208" s="442"/>
      <c r="F208" s="443"/>
      <c r="G208" s="906">
        <v>21850</v>
      </c>
      <c r="H208" s="907"/>
      <c r="I208" s="906">
        <v>19000</v>
      </c>
      <c r="J208" s="907"/>
      <c r="K208" s="906">
        <v>22100</v>
      </c>
      <c r="L208" s="907"/>
      <c r="M208" s="906">
        <v>20400</v>
      </c>
      <c r="N208" s="907"/>
      <c r="O208" s="906">
        <v>20250</v>
      </c>
      <c r="P208" s="907"/>
      <c r="Q208" s="906">
        <v>22100</v>
      </c>
      <c r="R208" s="907"/>
      <c r="S208" s="906">
        <v>20650</v>
      </c>
      <c r="T208" s="907"/>
      <c r="U208" s="906">
        <v>5650</v>
      </c>
      <c r="V208" s="907"/>
      <c r="W208" s="906">
        <v>1050</v>
      </c>
      <c r="X208" s="907"/>
      <c r="Y208" s="906">
        <v>13000</v>
      </c>
      <c r="Z208" s="907"/>
      <c r="AA208" s="906">
        <v>9100</v>
      </c>
      <c r="AB208" s="907"/>
      <c r="AC208" s="906">
        <v>6650</v>
      </c>
      <c r="AD208" s="907"/>
      <c r="AE208" s="906">
        <f t="shared" ref="AE208:AE212" si="216">SUM(G208:AD208)</f>
        <v>181800</v>
      </c>
      <c r="AF208" s="908"/>
      <c r="AG208" s="15"/>
    </row>
    <row r="209" spans="1:33" ht="18.75" customHeight="1">
      <c r="A209" s="15"/>
      <c r="B209" s="542" t="s">
        <v>509</v>
      </c>
      <c r="C209" s="442"/>
      <c r="D209" s="442"/>
      <c r="E209" s="442"/>
      <c r="F209" s="443"/>
      <c r="G209" s="906">
        <v>1600</v>
      </c>
      <c r="H209" s="907"/>
      <c r="I209" s="906">
        <v>16650</v>
      </c>
      <c r="J209" s="907"/>
      <c r="K209" s="906">
        <v>1750</v>
      </c>
      <c r="L209" s="907"/>
      <c r="M209" s="906">
        <v>2750</v>
      </c>
      <c r="N209" s="907"/>
      <c r="O209" s="906">
        <v>3450</v>
      </c>
      <c r="P209" s="907"/>
      <c r="Q209" s="906">
        <v>13600</v>
      </c>
      <c r="R209" s="907"/>
      <c r="S209" s="906">
        <v>13000</v>
      </c>
      <c r="T209" s="907"/>
      <c r="U209" s="906">
        <v>20100</v>
      </c>
      <c r="V209" s="907"/>
      <c r="W209" s="906">
        <v>17800</v>
      </c>
      <c r="X209" s="907"/>
      <c r="Y209" s="906">
        <v>12000</v>
      </c>
      <c r="Z209" s="907"/>
      <c r="AA209" s="906">
        <v>15300</v>
      </c>
      <c r="AB209" s="907"/>
      <c r="AC209" s="906">
        <v>18000</v>
      </c>
      <c r="AD209" s="907"/>
      <c r="AE209" s="906">
        <f t="shared" si="216"/>
        <v>136000</v>
      </c>
      <c r="AF209" s="908"/>
      <c r="AG209" s="15"/>
    </row>
    <row r="210" spans="1:33" ht="18.75" customHeight="1">
      <c r="A210" s="15"/>
      <c r="B210" s="542" t="s">
        <v>599</v>
      </c>
      <c r="C210" s="442"/>
      <c r="D210" s="442"/>
      <c r="E210" s="442"/>
      <c r="F210" s="443"/>
      <c r="G210" s="906">
        <v>20800</v>
      </c>
      <c r="H210" s="907"/>
      <c r="I210" s="906">
        <v>21400</v>
      </c>
      <c r="J210" s="907"/>
      <c r="K210" s="906">
        <v>29500</v>
      </c>
      <c r="L210" s="907"/>
      <c r="M210" s="906">
        <v>27800</v>
      </c>
      <c r="N210" s="907"/>
      <c r="O210" s="906">
        <v>27100</v>
      </c>
      <c r="P210" s="907"/>
      <c r="Q210" s="906">
        <v>100</v>
      </c>
      <c r="R210" s="907"/>
      <c r="S210" s="906">
        <v>12200</v>
      </c>
      <c r="T210" s="907"/>
      <c r="U210" s="906">
        <v>16700</v>
      </c>
      <c r="V210" s="907"/>
      <c r="W210" s="906">
        <v>7900</v>
      </c>
      <c r="X210" s="907"/>
      <c r="Y210" s="906">
        <v>9450</v>
      </c>
      <c r="Z210" s="907"/>
      <c r="AA210" s="906">
        <v>9900</v>
      </c>
      <c r="AB210" s="907"/>
      <c r="AC210" s="906">
        <v>16430</v>
      </c>
      <c r="AD210" s="907"/>
      <c r="AE210" s="906">
        <f t="shared" si="216"/>
        <v>199280</v>
      </c>
      <c r="AF210" s="908"/>
      <c r="AG210" s="15"/>
    </row>
    <row r="211" spans="1:33" ht="18.75" customHeight="1">
      <c r="A211" s="15"/>
      <c r="B211" s="103" t="s">
        <v>784</v>
      </c>
      <c r="C211" s="240"/>
      <c r="D211" s="240"/>
      <c r="E211" s="240"/>
      <c r="F211" s="241"/>
      <c r="G211" s="906">
        <v>15770</v>
      </c>
      <c r="H211" s="907"/>
      <c r="I211" s="906">
        <v>25950</v>
      </c>
      <c r="J211" s="907"/>
      <c r="K211" s="906">
        <v>33500</v>
      </c>
      <c r="L211" s="907"/>
      <c r="M211" s="906">
        <v>31250</v>
      </c>
      <c r="N211" s="907"/>
      <c r="O211" s="906">
        <v>8050</v>
      </c>
      <c r="P211" s="907"/>
      <c r="Q211" s="906">
        <v>26750</v>
      </c>
      <c r="R211" s="907"/>
      <c r="S211" s="906">
        <v>25900</v>
      </c>
      <c r="T211" s="907"/>
      <c r="U211" s="906">
        <v>22150</v>
      </c>
      <c r="V211" s="907"/>
      <c r="W211" s="906">
        <v>14700</v>
      </c>
      <c r="X211" s="907"/>
      <c r="Y211" s="906">
        <v>17150</v>
      </c>
      <c r="Z211" s="907"/>
      <c r="AA211" s="906">
        <v>21150</v>
      </c>
      <c r="AB211" s="907"/>
      <c r="AC211" s="906">
        <v>20000</v>
      </c>
      <c r="AD211" s="907"/>
      <c r="AE211" s="906">
        <f t="shared" si="216"/>
        <v>262320</v>
      </c>
      <c r="AF211" s="908"/>
      <c r="AG211" s="15"/>
    </row>
    <row r="212" spans="1:33" ht="18.75" customHeight="1">
      <c r="A212" s="15"/>
      <c r="B212" s="19" t="s">
        <v>68</v>
      </c>
      <c r="C212" s="17"/>
      <c r="D212" s="17"/>
      <c r="E212" s="17"/>
      <c r="F212" s="18"/>
      <c r="G212" s="909">
        <f>SUM(G207:H211)</f>
        <v>72170</v>
      </c>
      <c r="H212" s="909"/>
      <c r="I212" s="909">
        <f t="shared" ref="I212" si="217">SUM(I207:J211)</f>
        <v>100700</v>
      </c>
      <c r="J212" s="909"/>
      <c r="K212" s="909">
        <f t="shared" ref="K212" si="218">SUM(K207:L211)</f>
        <v>91550</v>
      </c>
      <c r="L212" s="909"/>
      <c r="M212" s="909">
        <f t="shared" ref="M212" si="219">SUM(M207:N211)</f>
        <v>82200</v>
      </c>
      <c r="N212" s="909"/>
      <c r="O212" s="909">
        <f t="shared" ref="O212" si="220">SUM(O207:P211)</f>
        <v>58850</v>
      </c>
      <c r="P212" s="909"/>
      <c r="Q212" s="909">
        <f t="shared" ref="Q212" si="221">SUM(Q207:R211)</f>
        <v>62550</v>
      </c>
      <c r="R212" s="909"/>
      <c r="S212" s="909">
        <f t="shared" ref="S212" si="222">SUM(S207:T211)</f>
        <v>71750</v>
      </c>
      <c r="T212" s="909"/>
      <c r="U212" s="909">
        <f t="shared" ref="U212" si="223">SUM(U207:V211)</f>
        <v>67450</v>
      </c>
      <c r="V212" s="909"/>
      <c r="W212" s="909">
        <f t="shared" ref="W212" si="224">SUM(W207:X211)</f>
        <v>52900</v>
      </c>
      <c r="X212" s="909"/>
      <c r="Y212" s="909">
        <f t="shared" ref="Y212" si="225">SUM(Y207:Z211)</f>
        <v>69050</v>
      </c>
      <c r="Z212" s="909"/>
      <c r="AA212" s="909">
        <f t="shared" ref="AA212" si="226">SUM(AA207:AB211)</f>
        <v>72950</v>
      </c>
      <c r="AB212" s="909"/>
      <c r="AC212" s="909">
        <f t="shared" ref="AC212" si="227">SUM(AC207:AD211)</f>
        <v>76180</v>
      </c>
      <c r="AD212" s="909"/>
      <c r="AE212" s="906">
        <f t="shared" si="216"/>
        <v>878300</v>
      </c>
      <c r="AF212" s="908"/>
      <c r="AG212" s="15"/>
    </row>
    <row r="213" spans="1:33" ht="18.75" customHeight="1">
      <c r="A213" s="15"/>
      <c r="B213" s="15"/>
      <c r="C213" s="15" t="s">
        <v>380</v>
      </c>
      <c r="D213" s="15"/>
      <c r="E213" s="15"/>
      <c r="F213" s="15"/>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42"/>
      <c r="AF213" s="105"/>
      <c r="AG213" s="15"/>
    </row>
    <row r="214" spans="1:33" ht="18.75" customHeight="1">
      <c r="A214" s="15"/>
      <c r="B214" s="15"/>
      <c r="C214" s="15"/>
      <c r="D214" s="15"/>
      <c r="E214" s="15"/>
      <c r="F214" s="15"/>
      <c r="G214" s="281"/>
      <c r="H214" s="281"/>
      <c r="I214" s="281"/>
      <c r="J214" s="281"/>
      <c r="K214" s="281"/>
      <c r="L214" s="281"/>
      <c r="M214" s="281"/>
      <c r="N214" s="281"/>
      <c r="O214" s="281"/>
      <c r="P214" s="281"/>
      <c r="Q214" s="281"/>
      <c r="R214" s="281"/>
      <c r="S214" s="281"/>
      <c r="T214" s="281"/>
      <c r="U214" s="281"/>
      <c r="V214" s="281"/>
      <c r="W214" s="281"/>
      <c r="X214" s="281"/>
      <c r="Y214" s="281"/>
      <c r="Z214" s="281"/>
      <c r="AA214" s="281"/>
      <c r="AB214" s="281"/>
      <c r="AC214" s="281"/>
      <c r="AD214" s="281"/>
      <c r="AE214" s="242"/>
      <c r="AF214" s="105"/>
      <c r="AG214" s="15"/>
    </row>
    <row r="215" spans="1:33" ht="18.75" customHeight="1">
      <c r="A215" s="15"/>
      <c r="B215" s="15"/>
      <c r="C215" s="15"/>
      <c r="D215" s="15"/>
      <c r="E215" s="15"/>
      <c r="F215" s="15"/>
      <c r="G215" s="281"/>
      <c r="H215" s="281"/>
      <c r="I215" s="281"/>
      <c r="J215" s="281"/>
      <c r="K215" s="281"/>
      <c r="L215" s="281"/>
      <c r="M215" s="281"/>
      <c r="N215" s="281"/>
      <c r="O215" s="281"/>
      <c r="P215" s="281"/>
      <c r="Q215" s="281"/>
      <c r="R215" s="281"/>
      <c r="S215" s="281"/>
      <c r="T215" s="281"/>
      <c r="U215" s="281"/>
      <c r="V215" s="281"/>
      <c r="W215" s="281"/>
      <c r="X215" s="281"/>
      <c r="Y215" s="281"/>
      <c r="Z215" s="281"/>
      <c r="AA215" s="281"/>
      <c r="AB215" s="281"/>
      <c r="AC215" s="281"/>
      <c r="AD215" s="281"/>
      <c r="AE215" s="242"/>
      <c r="AF215" s="105"/>
      <c r="AG215" s="15"/>
    </row>
    <row r="216" spans="1:33" ht="18.75" customHeight="1">
      <c r="A216" s="15"/>
      <c r="B216" s="15"/>
      <c r="C216" s="15"/>
      <c r="D216" s="15"/>
      <c r="E216" s="15"/>
      <c r="F216" s="15"/>
      <c r="G216" s="281"/>
      <c r="H216" s="281"/>
      <c r="I216" s="281"/>
      <c r="J216" s="281"/>
      <c r="K216" s="281"/>
      <c r="L216" s="281"/>
      <c r="M216" s="281"/>
      <c r="N216" s="281"/>
      <c r="O216" s="281"/>
      <c r="P216" s="281"/>
      <c r="Q216" s="281"/>
      <c r="R216" s="281"/>
      <c r="S216" s="281"/>
      <c r="T216" s="281"/>
      <c r="U216" s="281"/>
      <c r="V216" s="281"/>
      <c r="W216" s="281"/>
      <c r="X216" s="281"/>
      <c r="Y216" s="281"/>
      <c r="Z216" s="281"/>
      <c r="AA216" s="281"/>
      <c r="AB216" s="281"/>
      <c r="AC216" s="281"/>
      <c r="AD216" s="281"/>
      <c r="AE216" s="242"/>
      <c r="AF216" s="105"/>
      <c r="AG216" s="15"/>
    </row>
    <row r="217" spans="1:33" ht="18.75" customHeight="1">
      <c r="A217" s="15"/>
      <c r="B217" s="15"/>
      <c r="C217" s="15"/>
      <c r="D217" s="15"/>
      <c r="E217" s="15"/>
      <c r="F217" s="15"/>
      <c r="G217" s="281"/>
      <c r="H217" s="281"/>
      <c r="I217" s="281"/>
      <c r="J217" s="281"/>
      <c r="K217" s="281"/>
      <c r="L217" s="281"/>
      <c r="M217" s="281"/>
      <c r="N217" s="281"/>
      <c r="O217" s="281"/>
      <c r="P217" s="281"/>
      <c r="Q217" s="281"/>
      <c r="R217" s="281"/>
      <c r="S217" s="281"/>
      <c r="T217" s="281"/>
      <c r="U217" s="281"/>
      <c r="V217" s="281"/>
      <c r="W217" s="281"/>
      <c r="X217" s="281"/>
      <c r="Y217" s="281"/>
      <c r="Z217" s="281"/>
      <c r="AA217" s="281"/>
      <c r="AB217" s="281"/>
      <c r="AC217" s="281"/>
      <c r="AD217" s="281"/>
      <c r="AE217" s="242"/>
      <c r="AF217" s="105"/>
      <c r="AG217" s="15"/>
    </row>
    <row r="220" spans="1:33" ht="18.75" customHeight="1">
      <c r="A220" s="15"/>
      <c r="B220" s="439" t="s">
        <v>599</v>
      </c>
      <c r="C220" s="440"/>
      <c r="D220" s="440"/>
      <c r="E220" s="440"/>
      <c r="F220" s="441"/>
      <c r="G220" s="906">
        <v>20800</v>
      </c>
      <c r="H220" s="907"/>
      <c r="I220" s="906">
        <v>21400</v>
      </c>
      <c r="J220" s="907"/>
      <c r="K220" s="906">
        <v>29500</v>
      </c>
      <c r="L220" s="907"/>
      <c r="M220" s="906">
        <v>27800</v>
      </c>
      <c r="N220" s="907"/>
      <c r="O220" s="906">
        <v>27100</v>
      </c>
      <c r="P220" s="907"/>
      <c r="Q220" s="906">
        <v>100</v>
      </c>
      <c r="R220" s="907"/>
      <c r="S220" s="906">
        <v>12200</v>
      </c>
      <c r="T220" s="907"/>
      <c r="U220" s="906">
        <v>16700</v>
      </c>
      <c r="V220" s="907"/>
      <c r="W220" s="906">
        <v>7900</v>
      </c>
      <c r="X220" s="907"/>
      <c r="Y220" s="906">
        <v>9450</v>
      </c>
      <c r="Z220" s="907"/>
      <c r="AA220" s="906">
        <v>9900</v>
      </c>
      <c r="AB220" s="907"/>
      <c r="AC220" s="906">
        <v>16430</v>
      </c>
      <c r="AD220" s="907"/>
      <c r="AE220" s="906">
        <f t="shared" ref="AE220" si="228">SUM(G220:AD220)</f>
        <v>199280</v>
      </c>
      <c r="AF220" s="908"/>
      <c r="AG220" s="15"/>
    </row>
  </sheetData>
  <mergeCells count="1929">
    <mergeCell ref="G220:H220"/>
    <mergeCell ref="I220:J220"/>
    <mergeCell ref="K220:L220"/>
    <mergeCell ref="M220:N220"/>
    <mergeCell ref="O220:P220"/>
    <mergeCell ref="Q220:R220"/>
    <mergeCell ref="S220:T220"/>
    <mergeCell ref="U220:V220"/>
    <mergeCell ref="W220:X220"/>
    <mergeCell ref="Y220:Z220"/>
    <mergeCell ref="AA220:AB220"/>
    <mergeCell ref="AC220:AD220"/>
    <mergeCell ref="AE220:AF220"/>
    <mergeCell ref="K20:L20"/>
    <mergeCell ref="M20:N20"/>
    <mergeCell ref="O20:P20"/>
    <mergeCell ref="Q20:R20"/>
    <mergeCell ref="S20:T20"/>
    <mergeCell ref="U20:V20"/>
    <mergeCell ref="W20:X20"/>
    <mergeCell ref="Y20:Z20"/>
    <mergeCell ref="AA20:AB20"/>
    <mergeCell ref="AC20:AD20"/>
    <mergeCell ref="AE20:AF20"/>
    <mergeCell ref="G30:H30"/>
    <mergeCell ref="I30:J30"/>
    <mergeCell ref="G27:H27"/>
    <mergeCell ref="I27:J27"/>
    <mergeCell ref="G29:H29"/>
    <mergeCell ref="I29:J29"/>
    <mergeCell ref="Q141:R141"/>
    <mergeCell ref="Q142:R142"/>
    <mergeCell ref="K18:L18"/>
    <mergeCell ref="M18:N18"/>
    <mergeCell ref="O18:P18"/>
    <mergeCell ref="Q18:R18"/>
    <mergeCell ref="S18:T18"/>
    <mergeCell ref="U18:V18"/>
    <mergeCell ref="W18:X18"/>
    <mergeCell ref="Y18:Z18"/>
    <mergeCell ref="AA18:AB18"/>
    <mergeCell ref="AC18:AD18"/>
    <mergeCell ref="AE18:AF18"/>
    <mergeCell ref="K19:L19"/>
    <mergeCell ref="M19:N19"/>
    <mergeCell ref="O19:P19"/>
    <mergeCell ref="Q19:R19"/>
    <mergeCell ref="S19:T19"/>
    <mergeCell ref="U19:V19"/>
    <mergeCell ref="W19:X19"/>
    <mergeCell ref="Y19:Z19"/>
    <mergeCell ref="AA19:AB19"/>
    <mergeCell ref="AC19:AD19"/>
    <mergeCell ref="AC15:AD15"/>
    <mergeCell ref="AE15:AF15"/>
    <mergeCell ref="G16:H16"/>
    <mergeCell ref="I16:J16"/>
    <mergeCell ref="K16:L16"/>
    <mergeCell ref="M16:N16"/>
    <mergeCell ref="O16:P16"/>
    <mergeCell ref="Q16:R16"/>
    <mergeCell ref="S16:T16"/>
    <mergeCell ref="U16:V16"/>
    <mergeCell ref="W16:X16"/>
    <mergeCell ref="Y16:Z16"/>
    <mergeCell ref="AA16:AB16"/>
    <mergeCell ref="AC16:AD16"/>
    <mergeCell ref="AE16:AF16"/>
    <mergeCell ref="K17:L17"/>
    <mergeCell ref="M17:N17"/>
    <mergeCell ref="O17:P17"/>
    <mergeCell ref="Q17:R17"/>
    <mergeCell ref="S17:T17"/>
    <mergeCell ref="U17:V17"/>
    <mergeCell ref="W17:X17"/>
    <mergeCell ref="Y17:Z17"/>
    <mergeCell ref="AA17:AB17"/>
    <mergeCell ref="AC17:AD17"/>
    <mergeCell ref="AE17:AF17"/>
    <mergeCell ref="O14:P14"/>
    <mergeCell ref="Q14:R14"/>
    <mergeCell ref="S14:T14"/>
    <mergeCell ref="U14:V14"/>
    <mergeCell ref="W14:X14"/>
    <mergeCell ref="Y14:Z14"/>
    <mergeCell ref="AA14:AB14"/>
    <mergeCell ref="AC14:AD14"/>
    <mergeCell ref="AE14:AF14"/>
    <mergeCell ref="AA30:AB30"/>
    <mergeCell ref="AC30:AD30"/>
    <mergeCell ref="AE25:AF25"/>
    <mergeCell ref="S25:T25"/>
    <mergeCell ref="U25:V25"/>
    <mergeCell ref="W25:X25"/>
    <mergeCell ref="Y25:Z25"/>
    <mergeCell ref="AA25:AB25"/>
    <mergeCell ref="AC25:AD25"/>
    <mergeCell ref="AE26:AF26"/>
    <mergeCell ref="W27:X27"/>
    <mergeCell ref="Y27:Z27"/>
    <mergeCell ref="AA27:AB27"/>
    <mergeCell ref="AC27:AD27"/>
    <mergeCell ref="AE27:AF27"/>
    <mergeCell ref="O15:P15"/>
    <mergeCell ref="Q15:R15"/>
    <mergeCell ref="S15:T15"/>
    <mergeCell ref="U15:V15"/>
    <mergeCell ref="W15:X15"/>
    <mergeCell ref="Y15:Z15"/>
    <mergeCell ref="AE19:AF19"/>
    <mergeCell ref="AA15:AB15"/>
    <mergeCell ref="G6:H6"/>
    <mergeCell ref="G7:H7"/>
    <mergeCell ref="G8:H8"/>
    <mergeCell ref="G9:H9"/>
    <mergeCell ref="G10:H10"/>
    <mergeCell ref="G11:H11"/>
    <mergeCell ref="G24:H24"/>
    <mergeCell ref="K8:L8"/>
    <mergeCell ref="M8:N8"/>
    <mergeCell ref="I28:J28"/>
    <mergeCell ref="K28:L28"/>
    <mergeCell ref="M28:N28"/>
    <mergeCell ref="AE30:AF30"/>
    <mergeCell ref="AA29:AB29"/>
    <mergeCell ref="AC29:AD29"/>
    <mergeCell ref="AE29:AF29"/>
    <mergeCell ref="AC26:AD26"/>
    <mergeCell ref="K26:L26"/>
    <mergeCell ref="M26:N26"/>
    <mergeCell ref="O26:P26"/>
    <mergeCell ref="S26:T26"/>
    <mergeCell ref="U26:V26"/>
    <mergeCell ref="W26:X26"/>
    <mergeCell ref="Y26:Z26"/>
    <mergeCell ref="Q27:R27"/>
    <mergeCell ref="AE28:AF28"/>
    <mergeCell ref="S28:T28"/>
    <mergeCell ref="U28:V28"/>
    <mergeCell ref="W28:X28"/>
    <mergeCell ref="Y28:Z28"/>
    <mergeCell ref="AA28:AB28"/>
    <mergeCell ref="AC28:AD28"/>
    <mergeCell ref="Y7:Z7"/>
    <mergeCell ref="AA11:AB11"/>
    <mergeCell ref="AC11:AD11"/>
    <mergeCell ref="G25:H25"/>
    <mergeCell ref="I25:J25"/>
    <mergeCell ref="K25:L25"/>
    <mergeCell ref="M25:N25"/>
    <mergeCell ref="O25:P25"/>
    <mergeCell ref="K24:L24"/>
    <mergeCell ref="G5:H5"/>
    <mergeCell ref="G26:H26"/>
    <mergeCell ref="I26:J26"/>
    <mergeCell ref="AA26:AB26"/>
    <mergeCell ref="AE5:AF5"/>
    <mergeCell ref="AE6:AF6"/>
    <mergeCell ref="AE7:AF7"/>
    <mergeCell ref="AE8:AF8"/>
    <mergeCell ref="AE9:AF9"/>
    <mergeCell ref="AE10:AF10"/>
    <mergeCell ref="AE11:AF11"/>
    <mergeCell ref="AA10:AB10"/>
    <mergeCell ref="AC10:AD10"/>
    <mergeCell ref="AA9:AB9"/>
    <mergeCell ref="AC9:AD9"/>
    <mergeCell ref="AA8:AB8"/>
    <mergeCell ref="AC8:AD8"/>
    <mergeCell ref="AC7:AD7"/>
    <mergeCell ref="AC6:AD6"/>
    <mergeCell ref="AA7:AB7"/>
    <mergeCell ref="AA24:AB24"/>
    <mergeCell ref="AC24:AD24"/>
    <mergeCell ref="AE24:AF24"/>
    <mergeCell ref="W5:X5"/>
    <mergeCell ref="Y5:Z5"/>
    <mergeCell ref="AA5:AB5"/>
    <mergeCell ref="AC5:AD5"/>
    <mergeCell ref="I6:J6"/>
    <mergeCell ref="K6:L6"/>
    <mergeCell ref="M6:N6"/>
    <mergeCell ref="O6:P6"/>
    <mergeCell ref="Q6:R6"/>
    <mergeCell ref="S6:T6"/>
    <mergeCell ref="K5:L5"/>
    <mergeCell ref="M5:N5"/>
    <mergeCell ref="O5:P5"/>
    <mergeCell ref="Q5:R5"/>
    <mergeCell ref="S5:T5"/>
    <mergeCell ref="U5:V5"/>
    <mergeCell ref="AA6:AB6"/>
    <mergeCell ref="Y6:Z6"/>
    <mergeCell ref="W6:X6"/>
    <mergeCell ref="U6:V6"/>
    <mergeCell ref="I5:J5"/>
    <mergeCell ref="I8:J8"/>
    <mergeCell ref="G15:H15"/>
    <mergeCell ref="I15:J15"/>
    <mergeCell ref="G17:H17"/>
    <mergeCell ref="I17:J17"/>
    <mergeCell ref="G19:H19"/>
    <mergeCell ref="I19:J19"/>
    <mergeCell ref="G46:H46"/>
    <mergeCell ref="G47:H47"/>
    <mergeCell ref="G48:H48"/>
    <mergeCell ref="G50:H50"/>
    <mergeCell ref="I50:J50"/>
    <mergeCell ref="G14:H14"/>
    <mergeCell ref="I14:J14"/>
    <mergeCell ref="G28:H28"/>
    <mergeCell ref="I47:J47"/>
    <mergeCell ref="I11:J11"/>
    <mergeCell ref="G18:H18"/>
    <mergeCell ref="I18:J18"/>
    <mergeCell ref="G20:H20"/>
    <mergeCell ref="I20:J20"/>
    <mergeCell ref="AA142:AB142"/>
    <mergeCell ref="AC142:AD142"/>
    <mergeCell ref="AE142:AF142"/>
    <mergeCell ref="AA143:AB143"/>
    <mergeCell ref="AC143:AD143"/>
    <mergeCell ref="Y155:Z155"/>
    <mergeCell ref="AE147:AF147"/>
    <mergeCell ref="Y133:Z133"/>
    <mergeCell ref="AC124:AD124"/>
    <mergeCell ref="AE124:AF124"/>
    <mergeCell ref="AC125:AD125"/>
    <mergeCell ref="AE125:AF125"/>
    <mergeCell ref="AC126:AD126"/>
    <mergeCell ref="AE126:AF126"/>
    <mergeCell ref="AE127:AF127"/>
    <mergeCell ref="AC128:AD128"/>
    <mergeCell ref="AE128:AF128"/>
    <mergeCell ref="Y129:Z129"/>
    <mergeCell ref="AA129:AB129"/>
    <mergeCell ref="AC129:AD129"/>
    <mergeCell ref="AE129:AF129"/>
    <mergeCell ref="Y132:Z132"/>
    <mergeCell ref="AC127:AD127"/>
    <mergeCell ref="AA128:AB128"/>
    <mergeCell ref="AA132:AB132"/>
    <mergeCell ref="AC132:AD132"/>
    <mergeCell ref="AE132:AF132"/>
    <mergeCell ref="Y134:Z134"/>
    <mergeCell ref="AA134:AB134"/>
    <mergeCell ref="AC134:AD134"/>
    <mergeCell ref="AE134:AF134"/>
    <mergeCell ref="AE143:AF143"/>
    <mergeCell ref="AA102:AB102"/>
    <mergeCell ref="AC102:AD102"/>
    <mergeCell ref="AE102:AF102"/>
    <mergeCell ref="Y103:Z103"/>
    <mergeCell ref="AA103:AB103"/>
    <mergeCell ref="AC98:AD98"/>
    <mergeCell ref="G88:H88"/>
    <mergeCell ref="I88:J88"/>
    <mergeCell ref="K88:L88"/>
    <mergeCell ref="M88:N88"/>
    <mergeCell ref="O88:P88"/>
    <mergeCell ref="Q88:R88"/>
    <mergeCell ref="S88:T88"/>
    <mergeCell ref="U88:V88"/>
    <mergeCell ref="Y94:Z94"/>
    <mergeCell ref="AA94:AB94"/>
    <mergeCell ref="Y96:Z96"/>
    <mergeCell ref="AA96:AB96"/>
    <mergeCell ref="M98:N98"/>
    <mergeCell ref="O98:P98"/>
    <mergeCell ref="Q98:R98"/>
    <mergeCell ref="S98:T98"/>
    <mergeCell ref="G93:H93"/>
    <mergeCell ref="I93:J93"/>
    <mergeCell ref="K93:L93"/>
    <mergeCell ref="M93:N93"/>
    <mergeCell ref="O93:P93"/>
    <mergeCell ref="Q93:R93"/>
    <mergeCell ref="S93:T93"/>
    <mergeCell ref="M99:N99"/>
    <mergeCell ref="O99:P99"/>
    <mergeCell ref="Q99:R99"/>
    <mergeCell ref="AG55:AH55"/>
    <mergeCell ref="Y56:Z56"/>
    <mergeCell ref="AA56:AB56"/>
    <mergeCell ref="AC56:AD56"/>
    <mergeCell ref="AE56:AF56"/>
    <mergeCell ref="Y57:Z57"/>
    <mergeCell ref="AA57:AB57"/>
    <mergeCell ref="AC57:AD57"/>
    <mergeCell ref="AE57:AF57"/>
    <mergeCell ref="AC58:AD58"/>
    <mergeCell ref="AE58:AF58"/>
    <mergeCell ref="AC85:AD85"/>
    <mergeCell ref="AE85:AF85"/>
    <mergeCell ref="Y87:Z87"/>
    <mergeCell ref="AA87:AB87"/>
    <mergeCell ref="AC87:AD87"/>
    <mergeCell ref="AE87:AF87"/>
    <mergeCell ref="Y86:Z86"/>
    <mergeCell ref="AA86:AB86"/>
    <mergeCell ref="AC86:AD86"/>
    <mergeCell ref="AE86:AF86"/>
    <mergeCell ref="Y59:Z59"/>
    <mergeCell ref="AA59:AB59"/>
    <mergeCell ref="AC59:AD59"/>
    <mergeCell ref="AA60:AB60"/>
    <mergeCell ref="AA65:AB65"/>
    <mergeCell ref="AC65:AD65"/>
    <mergeCell ref="AE65:AF65"/>
    <mergeCell ref="AA63:AB63"/>
    <mergeCell ref="AC63:AD63"/>
    <mergeCell ref="AE63:AF63"/>
    <mergeCell ref="AA58:AB58"/>
    <mergeCell ref="W81:X81"/>
    <mergeCell ref="Y79:Z79"/>
    <mergeCell ref="AA79:AB79"/>
    <mergeCell ref="AC79:AD79"/>
    <mergeCell ref="AE79:AF79"/>
    <mergeCell ref="Y81:Z81"/>
    <mergeCell ref="AA81:AB81"/>
    <mergeCell ref="AC81:AD81"/>
    <mergeCell ref="AE81:AF81"/>
    <mergeCell ref="AE98:AF98"/>
    <mergeCell ref="Y85:Z85"/>
    <mergeCell ref="AA85:AB85"/>
    <mergeCell ref="U98:V98"/>
    <mergeCell ref="W98:X98"/>
    <mergeCell ref="Y98:Z98"/>
    <mergeCell ref="AA98:AB98"/>
    <mergeCell ref="AC94:AD94"/>
    <mergeCell ref="AA97:AB97"/>
    <mergeCell ref="AC97:AD97"/>
    <mergeCell ref="W88:X88"/>
    <mergeCell ref="Y88:Z88"/>
    <mergeCell ref="AA88:AB88"/>
    <mergeCell ref="AC88:AD88"/>
    <mergeCell ref="U93:V93"/>
    <mergeCell ref="W93:X93"/>
    <mergeCell ref="Y93:Z93"/>
    <mergeCell ref="AA93:AB93"/>
    <mergeCell ref="AC93:AD93"/>
    <mergeCell ref="AE93:AF93"/>
    <mergeCell ref="AI68:AJ68"/>
    <mergeCell ref="Y68:Z68"/>
    <mergeCell ref="AA68:AB68"/>
    <mergeCell ref="AC68:AD68"/>
    <mergeCell ref="AE68:AF68"/>
    <mergeCell ref="Y69:Z69"/>
    <mergeCell ref="AA69:AB69"/>
    <mergeCell ref="AC69:AD69"/>
    <mergeCell ref="AE69:AF69"/>
    <mergeCell ref="Y75:Z75"/>
    <mergeCell ref="AA75:AB75"/>
    <mergeCell ref="AC75:AD75"/>
    <mergeCell ref="Y90:Z90"/>
    <mergeCell ref="AA90:AB90"/>
    <mergeCell ref="AC90:AD90"/>
    <mergeCell ref="AE90:AF90"/>
    <mergeCell ref="AA77:AB77"/>
    <mergeCell ref="AC77:AD77"/>
    <mergeCell ref="AE77:AF77"/>
    <mergeCell ref="AE88:AF88"/>
    <mergeCell ref="AA46:AB46"/>
    <mergeCell ref="AC46:AD46"/>
    <mergeCell ref="AE46:AF46"/>
    <mergeCell ref="W47:X47"/>
    <mergeCell ref="Y47:Z47"/>
    <mergeCell ref="AA47:AB47"/>
    <mergeCell ref="AC47:AD47"/>
    <mergeCell ref="AE47:AF47"/>
    <mergeCell ref="AE59:AF59"/>
    <mergeCell ref="AC60:AD60"/>
    <mergeCell ref="Y99:Z99"/>
    <mergeCell ref="U84:V84"/>
    <mergeCell ref="W84:X84"/>
    <mergeCell ref="AC48:AD48"/>
    <mergeCell ref="Y50:Z50"/>
    <mergeCell ref="AA50:AB50"/>
    <mergeCell ref="AE48:AF48"/>
    <mergeCell ref="Y49:Z49"/>
    <mergeCell ref="AA49:AB49"/>
    <mergeCell ref="AC49:AD49"/>
    <mergeCell ref="AE49:AF49"/>
    <mergeCell ref="AE60:AF60"/>
    <mergeCell ref="Y64:Z64"/>
    <mergeCell ref="AA64:AB64"/>
    <mergeCell ref="AC64:AD64"/>
    <mergeCell ref="AE64:AF64"/>
    <mergeCell ref="Y66:Z66"/>
    <mergeCell ref="AA66:AB66"/>
    <mergeCell ref="AC66:AD66"/>
    <mergeCell ref="AE66:AF66"/>
    <mergeCell ref="AE75:AF75"/>
    <mergeCell ref="Y77:Z77"/>
    <mergeCell ref="K47:L47"/>
    <mergeCell ref="M47:N47"/>
    <mergeCell ref="O47:P47"/>
    <mergeCell ref="Q47:R47"/>
    <mergeCell ref="S47:T47"/>
    <mergeCell ref="U47:V47"/>
    <mergeCell ref="O46:P46"/>
    <mergeCell ref="W46:X46"/>
    <mergeCell ref="Y46:Z46"/>
    <mergeCell ref="O24:P24"/>
    <mergeCell ref="Q24:R24"/>
    <mergeCell ref="S24:T24"/>
    <mergeCell ref="U24:V24"/>
    <mergeCell ref="K30:L30"/>
    <mergeCell ref="M30:N30"/>
    <mergeCell ref="O30:P30"/>
    <mergeCell ref="S30:T30"/>
    <mergeCell ref="U30:V30"/>
    <mergeCell ref="M24:N24"/>
    <mergeCell ref="K27:L27"/>
    <mergeCell ref="M27:N27"/>
    <mergeCell ref="O27:P27"/>
    <mergeCell ref="S27:T27"/>
    <mergeCell ref="K29:L29"/>
    <mergeCell ref="M29:N29"/>
    <mergeCell ref="O29:P29"/>
    <mergeCell ref="S29:T29"/>
    <mergeCell ref="U29:V29"/>
    <mergeCell ref="W29:X29"/>
    <mergeCell ref="Y29:Z29"/>
    <mergeCell ref="W30:X30"/>
    <mergeCell ref="Q25:R25"/>
    <mergeCell ref="Q26:R26"/>
    <mergeCell ref="W10:X10"/>
    <mergeCell ref="Y10:Z10"/>
    <mergeCell ref="I24:J24"/>
    <mergeCell ref="W8:X8"/>
    <mergeCell ref="Y8:Z8"/>
    <mergeCell ref="I46:J46"/>
    <mergeCell ref="K46:L46"/>
    <mergeCell ref="M46:N46"/>
    <mergeCell ref="Q46:R46"/>
    <mergeCell ref="S46:T46"/>
    <mergeCell ref="U46:V46"/>
    <mergeCell ref="Q11:R11"/>
    <mergeCell ref="S11:T11"/>
    <mergeCell ref="U11:V11"/>
    <mergeCell ref="K10:L10"/>
    <mergeCell ref="M10:N10"/>
    <mergeCell ref="Y30:Z30"/>
    <mergeCell ref="Q29:R29"/>
    <mergeCell ref="Q30:R30"/>
    <mergeCell ref="I36:J36"/>
    <mergeCell ref="I38:J38"/>
    <mergeCell ref="I40:J40"/>
    <mergeCell ref="I42:J42"/>
    <mergeCell ref="Q28:R28"/>
    <mergeCell ref="U27:V27"/>
    <mergeCell ref="O28:P28"/>
    <mergeCell ref="K14:L14"/>
    <mergeCell ref="M14:N14"/>
    <mergeCell ref="K15:L15"/>
    <mergeCell ref="M15:N15"/>
    <mergeCell ref="W11:X11"/>
    <mergeCell ref="Y9:Z9"/>
    <mergeCell ref="I10:J10"/>
    <mergeCell ref="I9:J9"/>
    <mergeCell ref="O9:P9"/>
    <mergeCell ref="Q9:R9"/>
    <mergeCell ref="S9:T9"/>
    <mergeCell ref="U9:V9"/>
    <mergeCell ref="W9:X9"/>
    <mergeCell ref="W24:X24"/>
    <mergeCell ref="Y24:Z24"/>
    <mergeCell ref="K7:L7"/>
    <mergeCell ref="M7:N7"/>
    <mergeCell ref="O7:P7"/>
    <mergeCell ref="Q7:R7"/>
    <mergeCell ref="U7:V7"/>
    <mergeCell ref="K11:L11"/>
    <mergeCell ref="M11:N11"/>
    <mergeCell ref="O11:P11"/>
    <mergeCell ref="O10:P10"/>
    <mergeCell ref="Q10:R10"/>
    <mergeCell ref="S10:T10"/>
    <mergeCell ref="U10:V10"/>
    <mergeCell ref="K9:L9"/>
    <mergeCell ref="M9:N9"/>
    <mergeCell ref="O8:P8"/>
    <mergeCell ref="Q8:R8"/>
    <mergeCell ref="S8:T8"/>
    <mergeCell ref="U8:V8"/>
    <mergeCell ref="Y11:Z11"/>
    <mergeCell ref="I7:J7"/>
    <mergeCell ref="S7:T7"/>
    <mergeCell ref="W7:X7"/>
    <mergeCell ref="AC36:AD36"/>
    <mergeCell ref="AE36:AF36"/>
    <mergeCell ref="G37:H37"/>
    <mergeCell ref="I37:J37"/>
    <mergeCell ref="K37:L37"/>
    <mergeCell ref="M37:N37"/>
    <mergeCell ref="O37:P37"/>
    <mergeCell ref="Q37:R37"/>
    <mergeCell ref="S37:T37"/>
    <mergeCell ref="U37:V37"/>
    <mergeCell ref="W37:X37"/>
    <mergeCell ref="Y37:Z37"/>
    <mergeCell ref="AA37:AB37"/>
    <mergeCell ref="AC37:AD37"/>
    <mergeCell ref="AE37:AF37"/>
    <mergeCell ref="K36:L36"/>
    <mergeCell ref="M36:N36"/>
    <mergeCell ref="O36:P36"/>
    <mergeCell ref="Q36:R36"/>
    <mergeCell ref="S36:T36"/>
    <mergeCell ref="U36:V36"/>
    <mergeCell ref="W36:X36"/>
    <mergeCell ref="Y36:Z36"/>
    <mergeCell ref="AA36:AB36"/>
    <mergeCell ref="G36:H36"/>
    <mergeCell ref="AC38:AD38"/>
    <mergeCell ref="AE38:AF38"/>
    <mergeCell ref="G39:H39"/>
    <mergeCell ref="I39:J39"/>
    <mergeCell ref="K39:L39"/>
    <mergeCell ref="M39:N39"/>
    <mergeCell ref="O39:P39"/>
    <mergeCell ref="Q39:R39"/>
    <mergeCell ref="S39:T39"/>
    <mergeCell ref="U39:V39"/>
    <mergeCell ref="W39:X39"/>
    <mergeCell ref="Y39:Z39"/>
    <mergeCell ref="AA39:AB39"/>
    <mergeCell ref="AC39:AD39"/>
    <mergeCell ref="AE39:AF39"/>
    <mergeCell ref="K38:L38"/>
    <mergeCell ref="M38:N38"/>
    <mergeCell ref="O38:P38"/>
    <mergeCell ref="Q38:R38"/>
    <mergeCell ref="S38:T38"/>
    <mergeCell ref="U38:V38"/>
    <mergeCell ref="W38:X38"/>
    <mergeCell ref="Y38:Z38"/>
    <mergeCell ref="AA38:AB38"/>
    <mergeCell ref="G38:H38"/>
    <mergeCell ref="AC40:AD40"/>
    <mergeCell ref="AE40:AF40"/>
    <mergeCell ref="G41:H41"/>
    <mergeCell ref="I41:J41"/>
    <mergeCell ref="K41:L41"/>
    <mergeCell ref="M41:N41"/>
    <mergeCell ref="O41:P41"/>
    <mergeCell ref="Q41:R41"/>
    <mergeCell ref="S41:T41"/>
    <mergeCell ref="U41:V41"/>
    <mergeCell ref="W41:X41"/>
    <mergeCell ref="Y41:Z41"/>
    <mergeCell ref="AA41:AB41"/>
    <mergeCell ref="AC41:AD41"/>
    <mergeCell ref="AE41:AF41"/>
    <mergeCell ref="K40:L40"/>
    <mergeCell ref="M40:N40"/>
    <mergeCell ref="O40:P40"/>
    <mergeCell ref="Q40:R40"/>
    <mergeCell ref="S40:T40"/>
    <mergeCell ref="U40:V40"/>
    <mergeCell ref="W40:X40"/>
    <mergeCell ref="Y40:Z40"/>
    <mergeCell ref="AA40:AB40"/>
    <mergeCell ref="G40:H40"/>
    <mergeCell ref="AC42:AD42"/>
    <mergeCell ref="AE42:AF42"/>
    <mergeCell ref="G45:H45"/>
    <mergeCell ref="I45:J45"/>
    <mergeCell ref="K45:L45"/>
    <mergeCell ref="M45:N45"/>
    <mergeCell ref="O45:P45"/>
    <mergeCell ref="Q45:R45"/>
    <mergeCell ref="S45:T45"/>
    <mergeCell ref="U45:V45"/>
    <mergeCell ref="W45:X45"/>
    <mergeCell ref="Y45:Z45"/>
    <mergeCell ref="AA45:AB45"/>
    <mergeCell ref="AC45:AD45"/>
    <mergeCell ref="AE45:AF45"/>
    <mergeCell ref="K42:L42"/>
    <mergeCell ref="M42:N42"/>
    <mergeCell ref="O42:P42"/>
    <mergeCell ref="Q42:R42"/>
    <mergeCell ref="S42:T42"/>
    <mergeCell ref="U42:V42"/>
    <mergeCell ref="W42:X42"/>
    <mergeCell ref="Y42:Z42"/>
    <mergeCell ref="AA42:AB42"/>
    <mergeCell ref="G42:H42"/>
    <mergeCell ref="M48:N48"/>
    <mergeCell ref="O48:P48"/>
    <mergeCell ref="Q48:R48"/>
    <mergeCell ref="S48:T48"/>
    <mergeCell ref="U48:V48"/>
    <mergeCell ref="W48:X48"/>
    <mergeCell ref="Y48:Z48"/>
    <mergeCell ref="AA48:AB48"/>
    <mergeCell ref="G49:H49"/>
    <mergeCell ref="I49:J49"/>
    <mergeCell ref="K49:L49"/>
    <mergeCell ref="M49:N49"/>
    <mergeCell ref="O49:P49"/>
    <mergeCell ref="Q49:R49"/>
    <mergeCell ref="S49:T49"/>
    <mergeCell ref="U49:V49"/>
    <mergeCell ref="W49:X49"/>
    <mergeCell ref="I48:J48"/>
    <mergeCell ref="K48:L48"/>
    <mergeCell ref="AC50:AD50"/>
    <mergeCell ref="AE50:AF50"/>
    <mergeCell ref="G51:H51"/>
    <mergeCell ref="I51:J51"/>
    <mergeCell ref="K51:L51"/>
    <mergeCell ref="M51:N51"/>
    <mergeCell ref="O51:P51"/>
    <mergeCell ref="Q51:R51"/>
    <mergeCell ref="S51:T51"/>
    <mergeCell ref="U51:V51"/>
    <mergeCell ref="W51:X51"/>
    <mergeCell ref="Y51:Z51"/>
    <mergeCell ref="AA51:AB51"/>
    <mergeCell ref="AC51:AD51"/>
    <mergeCell ref="AE51:AF51"/>
    <mergeCell ref="K50:L50"/>
    <mergeCell ref="M50:N50"/>
    <mergeCell ref="O50:P50"/>
    <mergeCell ref="Q50:R50"/>
    <mergeCell ref="S50:T50"/>
    <mergeCell ref="U50:V50"/>
    <mergeCell ref="W50:X50"/>
    <mergeCell ref="Y54:Z54"/>
    <mergeCell ref="AA54:AB54"/>
    <mergeCell ref="AC54:AD54"/>
    <mergeCell ref="AE54:AF54"/>
    <mergeCell ref="G55:H55"/>
    <mergeCell ref="I55:J55"/>
    <mergeCell ref="K55:L55"/>
    <mergeCell ref="M55:N55"/>
    <mergeCell ref="O55:P55"/>
    <mergeCell ref="Q55:R55"/>
    <mergeCell ref="S55:T55"/>
    <mergeCell ref="U55:V55"/>
    <mergeCell ref="W55:X55"/>
    <mergeCell ref="Y55:Z55"/>
    <mergeCell ref="AA55:AB55"/>
    <mergeCell ref="AC55:AD55"/>
    <mergeCell ref="AE55:AF55"/>
    <mergeCell ref="G54:H54"/>
    <mergeCell ref="I54:J54"/>
    <mergeCell ref="K54:L54"/>
    <mergeCell ref="M54:N54"/>
    <mergeCell ref="O54:P54"/>
    <mergeCell ref="Q54:R54"/>
    <mergeCell ref="S54:T54"/>
    <mergeCell ref="U54:V54"/>
    <mergeCell ref="W54:X54"/>
    <mergeCell ref="G57:H57"/>
    <mergeCell ref="I57:J57"/>
    <mergeCell ref="K57:L57"/>
    <mergeCell ref="M57:N57"/>
    <mergeCell ref="O57:P57"/>
    <mergeCell ref="Q57:R57"/>
    <mergeCell ref="S57:T57"/>
    <mergeCell ref="U57:V57"/>
    <mergeCell ref="W57:X57"/>
    <mergeCell ref="Q58:R58"/>
    <mergeCell ref="U58:V58"/>
    <mergeCell ref="G56:H56"/>
    <mergeCell ref="I56:J56"/>
    <mergeCell ref="K56:L56"/>
    <mergeCell ref="M56:N56"/>
    <mergeCell ref="O56:P56"/>
    <mergeCell ref="Q56:R56"/>
    <mergeCell ref="S56:T56"/>
    <mergeCell ref="U56:V56"/>
    <mergeCell ref="W56:X56"/>
    <mergeCell ref="Y60:Z60"/>
    <mergeCell ref="G58:H58"/>
    <mergeCell ref="I58:J58"/>
    <mergeCell ref="K58:L58"/>
    <mergeCell ref="M58:N58"/>
    <mergeCell ref="O58:P58"/>
    <mergeCell ref="S58:T58"/>
    <mergeCell ref="W58:X58"/>
    <mergeCell ref="Y58:Z58"/>
    <mergeCell ref="G59:H59"/>
    <mergeCell ref="I59:J59"/>
    <mergeCell ref="K59:L59"/>
    <mergeCell ref="M59:N59"/>
    <mergeCell ref="O59:P59"/>
    <mergeCell ref="S59:T59"/>
    <mergeCell ref="W59:X59"/>
    <mergeCell ref="Q59:R59"/>
    <mergeCell ref="U59:V59"/>
    <mergeCell ref="W64:X64"/>
    <mergeCell ref="I63:J63"/>
    <mergeCell ref="K63:L63"/>
    <mergeCell ref="M63:N63"/>
    <mergeCell ref="O63:P63"/>
    <mergeCell ref="Q63:R63"/>
    <mergeCell ref="S63:T63"/>
    <mergeCell ref="U63:V63"/>
    <mergeCell ref="W63:X63"/>
    <mergeCell ref="G60:H60"/>
    <mergeCell ref="I60:J60"/>
    <mergeCell ref="K60:L60"/>
    <mergeCell ref="M60:N60"/>
    <mergeCell ref="O60:P60"/>
    <mergeCell ref="S60:T60"/>
    <mergeCell ref="W60:X60"/>
    <mergeCell ref="Q60:R60"/>
    <mergeCell ref="U60:V60"/>
    <mergeCell ref="Y63:Z63"/>
    <mergeCell ref="G63:H63"/>
    <mergeCell ref="G67:H67"/>
    <mergeCell ref="I67:J67"/>
    <mergeCell ref="K67:L67"/>
    <mergeCell ref="M67:N67"/>
    <mergeCell ref="O67:P67"/>
    <mergeCell ref="Q67:R67"/>
    <mergeCell ref="S67:T67"/>
    <mergeCell ref="U67:V67"/>
    <mergeCell ref="W67:X67"/>
    <mergeCell ref="Y67:Z67"/>
    <mergeCell ref="AA67:AB67"/>
    <mergeCell ref="AC67:AD67"/>
    <mergeCell ref="G65:H65"/>
    <mergeCell ref="I65:J65"/>
    <mergeCell ref="K65:L65"/>
    <mergeCell ref="M65:N65"/>
    <mergeCell ref="O65:P65"/>
    <mergeCell ref="Q65:R65"/>
    <mergeCell ref="S65:T65"/>
    <mergeCell ref="U65:V65"/>
    <mergeCell ref="W65:X65"/>
    <mergeCell ref="Y65:Z65"/>
    <mergeCell ref="G64:H64"/>
    <mergeCell ref="I64:J64"/>
    <mergeCell ref="K64:L64"/>
    <mergeCell ref="M64:N64"/>
    <mergeCell ref="O64:P64"/>
    <mergeCell ref="Q64:R64"/>
    <mergeCell ref="S64:T64"/>
    <mergeCell ref="U64:V64"/>
    <mergeCell ref="AE67:AF67"/>
    <mergeCell ref="G66:H66"/>
    <mergeCell ref="I66:J66"/>
    <mergeCell ref="K66:L66"/>
    <mergeCell ref="M66:N66"/>
    <mergeCell ref="O66:P66"/>
    <mergeCell ref="Q66:R66"/>
    <mergeCell ref="S66:T66"/>
    <mergeCell ref="U66:V66"/>
    <mergeCell ref="W66:X66"/>
    <mergeCell ref="G69:H69"/>
    <mergeCell ref="I69:J69"/>
    <mergeCell ref="K69:L69"/>
    <mergeCell ref="M69:N69"/>
    <mergeCell ref="O69:P69"/>
    <mergeCell ref="Q69:R69"/>
    <mergeCell ref="S69:T69"/>
    <mergeCell ref="U69:V69"/>
    <mergeCell ref="W69:X69"/>
    <mergeCell ref="G68:H68"/>
    <mergeCell ref="I68:J68"/>
    <mergeCell ref="K68:L68"/>
    <mergeCell ref="M68:N68"/>
    <mergeCell ref="O68:P68"/>
    <mergeCell ref="Q68:R68"/>
    <mergeCell ref="S68:T68"/>
    <mergeCell ref="U68:V68"/>
    <mergeCell ref="W68:X68"/>
    <mergeCell ref="G76:H76"/>
    <mergeCell ref="I76:J76"/>
    <mergeCell ref="K76:L76"/>
    <mergeCell ref="M76:N76"/>
    <mergeCell ref="O76:P76"/>
    <mergeCell ref="Q76:R76"/>
    <mergeCell ref="S76:T76"/>
    <mergeCell ref="U76:V76"/>
    <mergeCell ref="W76:X76"/>
    <mergeCell ref="Y76:Z76"/>
    <mergeCell ref="AA76:AB76"/>
    <mergeCell ref="AC76:AD76"/>
    <mergeCell ref="AE76:AF76"/>
    <mergeCell ref="G75:H75"/>
    <mergeCell ref="I75:J75"/>
    <mergeCell ref="K75:L75"/>
    <mergeCell ref="M75:N75"/>
    <mergeCell ref="O75:P75"/>
    <mergeCell ref="Q75:R75"/>
    <mergeCell ref="S75:T75"/>
    <mergeCell ref="U75:V75"/>
    <mergeCell ref="W75:X75"/>
    <mergeCell ref="G78:H78"/>
    <mergeCell ref="I78:J78"/>
    <mergeCell ref="K78:L78"/>
    <mergeCell ref="M78:N78"/>
    <mergeCell ref="O78:P78"/>
    <mergeCell ref="Q78:R78"/>
    <mergeCell ref="S78:T78"/>
    <mergeCell ref="U78:V78"/>
    <mergeCell ref="W78:X78"/>
    <mergeCell ref="Y78:Z78"/>
    <mergeCell ref="AA78:AB78"/>
    <mergeCell ref="AC78:AD78"/>
    <mergeCell ref="AE78:AF78"/>
    <mergeCell ref="G77:H77"/>
    <mergeCell ref="I77:J77"/>
    <mergeCell ref="K77:L77"/>
    <mergeCell ref="M77:N77"/>
    <mergeCell ref="O77:P77"/>
    <mergeCell ref="Q77:R77"/>
    <mergeCell ref="S77:T77"/>
    <mergeCell ref="U77:V77"/>
    <mergeCell ref="W77:X77"/>
    <mergeCell ref="G80:H80"/>
    <mergeCell ref="I80:J80"/>
    <mergeCell ref="K80:L80"/>
    <mergeCell ref="M80:N80"/>
    <mergeCell ref="O80:P80"/>
    <mergeCell ref="Q80:R80"/>
    <mergeCell ref="S80:T80"/>
    <mergeCell ref="U80:V80"/>
    <mergeCell ref="W80:X80"/>
    <mergeCell ref="Y80:Z80"/>
    <mergeCell ref="AA80:AB80"/>
    <mergeCell ref="AC80:AD80"/>
    <mergeCell ref="AE80:AF80"/>
    <mergeCell ref="G79:H79"/>
    <mergeCell ref="I79:J79"/>
    <mergeCell ref="K79:L79"/>
    <mergeCell ref="M79:N79"/>
    <mergeCell ref="O79:P79"/>
    <mergeCell ref="Q79:R79"/>
    <mergeCell ref="S79:T79"/>
    <mergeCell ref="U79:V79"/>
    <mergeCell ref="W79:X79"/>
    <mergeCell ref="G84:H84"/>
    <mergeCell ref="I84:J84"/>
    <mergeCell ref="K84:L84"/>
    <mergeCell ref="M84:N84"/>
    <mergeCell ref="O84:P84"/>
    <mergeCell ref="Q84:R84"/>
    <mergeCell ref="S84:T84"/>
    <mergeCell ref="AA84:AB84"/>
    <mergeCell ref="AC84:AD84"/>
    <mergeCell ref="AE84:AF84"/>
    <mergeCell ref="G85:H85"/>
    <mergeCell ref="I85:J85"/>
    <mergeCell ref="K85:L85"/>
    <mergeCell ref="M85:N85"/>
    <mergeCell ref="O85:P85"/>
    <mergeCell ref="Q85:R85"/>
    <mergeCell ref="S85:T85"/>
    <mergeCell ref="U85:V85"/>
    <mergeCell ref="W85:X85"/>
    <mergeCell ref="G81:H81"/>
    <mergeCell ref="I81:J81"/>
    <mergeCell ref="K81:L81"/>
    <mergeCell ref="M81:N81"/>
    <mergeCell ref="O81:P81"/>
    <mergeCell ref="Q81:R81"/>
    <mergeCell ref="S81:T81"/>
    <mergeCell ref="U81:V81"/>
    <mergeCell ref="AE94:AF94"/>
    <mergeCell ref="G95:H95"/>
    <mergeCell ref="I95:J95"/>
    <mergeCell ref="K95:L95"/>
    <mergeCell ref="M95:N95"/>
    <mergeCell ref="O95:P95"/>
    <mergeCell ref="Q95:R95"/>
    <mergeCell ref="S95:T95"/>
    <mergeCell ref="U95:V95"/>
    <mergeCell ref="W95:X95"/>
    <mergeCell ref="Y95:Z95"/>
    <mergeCell ref="AA95:AB95"/>
    <mergeCell ref="AC95:AD95"/>
    <mergeCell ref="AE95:AF95"/>
    <mergeCell ref="G94:H94"/>
    <mergeCell ref="I94:J94"/>
    <mergeCell ref="K94:L94"/>
    <mergeCell ref="M94:N94"/>
    <mergeCell ref="O94:P94"/>
    <mergeCell ref="Q94:R94"/>
    <mergeCell ref="S94:T94"/>
    <mergeCell ref="U94:V94"/>
    <mergeCell ref="W94:X94"/>
    <mergeCell ref="Y84:Z84"/>
    <mergeCell ref="S99:T99"/>
    <mergeCell ref="U99:V99"/>
    <mergeCell ref="W99:X99"/>
    <mergeCell ref="AA99:AB99"/>
    <mergeCell ref="AC99:AD99"/>
    <mergeCell ref="AE99:AF99"/>
    <mergeCell ref="AC96:AD96"/>
    <mergeCell ref="AE96:AF96"/>
    <mergeCell ref="G97:H97"/>
    <mergeCell ref="I97:J97"/>
    <mergeCell ref="K97:L97"/>
    <mergeCell ref="M97:N97"/>
    <mergeCell ref="O97:P97"/>
    <mergeCell ref="Q97:R97"/>
    <mergeCell ref="S97:T97"/>
    <mergeCell ref="AE97:AF97"/>
    <mergeCell ref="G96:H96"/>
    <mergeCell ref="I96:J96"/>
    <mergeCell ref="K96:L96"/>
    <mergeCell ref="M96:N96"/>
    <mergeCell ref="O96:P96"/>
    <mergeCell ref="Q96:R96"/>
    <mergeCell ref="S96:T96"/>
    <mergeCell ref="U96:V96"/>
    <mergeCell ref="W96:X96"/>
    <mergeCell ref="U97:V97"/>
    <mergeCell ref="I98:J98"/>
    <mergeCell ref="Y97:Z97"/>
    <mergeCell ref="G98:H98"/>
    <mergeCell ref="K98:L98"/>
    <mergeCell ref="G99:H99"/>
    <mergeCell ref="I99:J99"/>
    <mergeCell ref="G86:H86"/>
    <mergeCell ref="I86:J86"/>
    <mergeCell ref="K86:L86"/>
    <mergeCell ref="M86:N86"/>
    <mergeCell ref="O86:P86"/>
    <mergeCell ref="Q86:R86"/>
    <mergeCell ref="S86:T86"/>
    <mergeCell ref="G87:H87"/>
    <mergeCell ref="I87:J87"/>
    <mergeCell ref="K87:L87"/>
    <mergeCell ref="M87:N87"/>
    <mergeCell ref="O87:P87"/>
    <mergeCell ref="Q87:R87"/>
    <mergeCell ref="S87:T87"/>
    <mergeCell ref="U87:V87"/>
    <mergeCell ref="W87:X87"/>
    <mergeCell ref="U86:V86"/>
    <mergeCell ref="W86:X86"/>
    <mergeCell ref="G89:H89"/>
    <mergeCell ref="I89:J89"/>
    <mergeCell ref="K89:L89"/>
    <mergeCell ref="M89:N89"/>
    <mergeCell ref="O89:P89"/>
    <mergeCell ref="Q89:R89"/>
    <mergeCell ref="S89:T89"/>
    <mergeCell ref="U89:V89"/>
    <mergeCell ref="W89:X89"/>
    <mergeCell ref="Y89:Z89"/>
    <mergeCell ref="AA89:AB89"/>
    <mergeCell ref="AC89:AD89"/>
    <mergeCell ref="AE89:AF89"/>
    <mergeCell ref="G102:H102"/>
    <mergeCell ref="I102:J102"/>
    <mergeCell ref="K102:L102"/>
    <mergeCell ref="M102:N102"/>
    <mergeCell ref="O102:P102"/>
    <mergeCell ref="S102:T102"/>
    <mergeCell ref="U102:V102"/>
    <mergeCell ref="W102:X102"/>
    <mergeCell ref="Y102:Z102"/>
    <mergeCell ref="G90:H90"/>
    <mergeCell ref="I90:J90"/>
    <mergeCell ref="K90:L90"/>
    <mergeCell ref="M90:N90"/>
    <mergeCell ref="O90:P90"/>
    <mergeCell ref="Q90:R90"/>
    <mergeCell ref="S90:T90"/>
    <mergeCell ref="U90:V90"/>
    <mergeCell ref="W90:X90"/>
    <mergeCell ref="W97:X97"/>
    <mergeCell ref="K104:L104"/>
    <mergeCell ref="M104:N104"/>
    <mergeCell ref="O104:P104"/>
    <mergeCell ref="Q104:R104"/>
    <mergeCell ref="S104:T104"/>
    <mergeCell ref="U104:V104"/>
    <mergeCell ref="W104:X104"/>
    <mergeCell ref="Y104:Z104"/>
    <mergeCell ref="AA104:AB104"/>
    <mergeCell ref="AC104:AD104"/>
    <mergeCell ref="AE104:AF104"/>
    <mergeCell ref="G103:H103"/>
    <mergeCell ref="I103:J103"/>
    <mergeCell ref="K103:L103"/>
    <mergeCell ref="M103:N103"/>
    <mergeCell ref="O103:P103"/>
    <mergeCell ref="Q103:R103"/>
    <mergeCell ref="S103:T103"/>
    <mergeCell ref="U103:V103"/>
    <mergeCell ref="W103:X103"/>
    <mergeCell ref="K99:L99"/>
    <mergeCell ref="Y105:Z105"/>
    <mergeCell ref="AA105:AB105"/>
    <mergeCell ref="AC105:AD105"/>
    <mergeCell ref="AE105:AF105"/>
    <mergeCell ref="G106:H106"/>
    <mergeCell ref="I106:J106"/>
    <mergeCell ref="K106:L106"/>
    <mergeCell ref="M106:N106"/>
    <mergeCell ref="O106:P106"/>
    <mergeCell ref="Q106:R106"/>
    <mergeCell ref="S106:T106"/>
    <mergeCell ref="U106:V106"/>
    <mergeCell ref="W106:X106"/>
    <mergeCell ref="Y106:Z106"/>
    <mergeCell ref="AA106:AB106"/>
    <mergeCell ref="AC106:AD106"/>
    <mergeCell ref="G105:H105"/>
    <mergeCell ref="I105:J105"/>
    <mergeCell ref="K105:L105"/>
    <mergeCell ref="M105:N105"/>
    <mergeCell ref="O105:P105"/>
    <mergeCell ref="Q105:R105"/>
    <mergeCell ref="S105:T105"/>
    <mergeCell ref="U105:V105"/>
    <mergeCell ref="W105:X105"/>
    <mergeCell ref="AE106:AF106"/>
    <mergeCell ref="Q102:R102"/>
    <mergeCell ref="AC103:AD103"/>
    <mergeCell ref="AE103:AF103"/>
    <mergeCell ref="G104:H104"/>
    <mergeCell ref="I104:J104"/>
    <mergeCell ref="Y107:Z107"/>
    <mergeCell ref="AA107:AB107"/>
    <mergeCell ref="AC107:AD107"/>
    <mergeCell ref="AI107:AJ107"/>
    <mergeCell ref="G108:H108"/>
    <mergeCell ref="I108:J108"/>
    <mergeCell ref="K108:L108"/>
    <mergeCell ref="M108:N108"/>
    <mergeCell ref="O108:P108"/>
    <mergeCell ref="Q108:R108"/>
    <mergeCell ref="S108:T108"/>
    <mergeCell ref="U108:V108"/>
    <mergeCell ref="W108:X108"/>
    <mergeCell ref="Y108:Z108"/>
    <mergeCell ref="AA108:AB108"/>
    <mergeCell ref="AC108:AD108"/>
    <mergeCell ref="AE108:AF108"/>
    <mergeCell ref="G107:H107"/>
    <mergeCell ref="I107:J107"/>
    <mergeCell ref="K107:L107"/>
    <mergeCell ref="M107:N107"/>
    <mergeCell ref="O107:P107"/>
    <mergeCell ref="Q107:R107"/>
    <mergeCell ref="S107:T107"/>
    <mergeCell ref="U107:V107"/>
    <mergeCell ref="W107:X107"/>
    <mergeCell ref="AE107:AF107"/>
    <mergeCell ref="Y114:Z114"/>
    <mergeCell ref="AA114:AB114"/>
    <mergeCell ref="AC114:AD114"/>
    <mergeCell ref="AE114:AF114"/>
    <mergeCell ref="G115:H115"/>
    <mergeCell ref="I115:J115"/>
    <mergeCell ref="K115:L115"/>
    <mergeCell ref="M115:N115"/>
    <mergeCell ref="O115:P115"/>
    <mergeCell ref="Q115:R115"/>
    <mergeCell ref="S115:T115"/>
    <mergeCell ref="U115:V115"/>
    <mergeCell ref="W115:X115"/>
    <mergeCell ref="Y115:Z115"/>
    <mergeCell ref="AA115:AB115"/>
    <mergeCell ref="AC115:AD115"/>
    <mergeCell ref="AE115:AF115"/>
    <mergeCell ref="G114:H114"/>
    <mergeCell ref="I114:J114"/>
    <mergeCell ref="K114:L114"/>
    <mergeCell ref="M114:N114"/>
    <mergeCell ref="O114:P114"/>
    <mergeCell ref="Q114:R114"/>
    <mergeCell ref="S114:T114"/>
    <mergeCell ref="U114:V114"/>
    <mergeCell ref="W114:X114"/>
    <mergeCell ref="AC116:AD116"/>
    <mergeCell ref="AE116:AF116"/>
    <mergeCell ref="G117:H117"/>
    <mergeCell ref="I117:J117"/>
    <mergeCell ref="K117:L117"/>
    <mergeCell ref="M117:N117"/>
    <mergeCell ref="O117:P117"/>
    <mergeCell ref="S117:T117"/>
    <mergeCell ref="W117:X117"/>
    <mergeCell ref="Y117:Z117"/>
    <mergeCell ref="AA117:AB117"/>
    <mergeCell ref="AC117:AD117"/>
    <mergeCell ref="AE117:AF117"/>
    <mergeCell ref="G116:H116"/>
    <mergeCell ref="I116:J116"/>
    <mergeCell ref="K116:L116"/>
    <mergeCell ref="M116:N116"/>
    <mergeCell ref="O116:P116"/>
    <mergeCell ref="Q116:R116"/>
    <mergeCell ref="S116:T116"/>
    <mergeCell ref="U116:V116"/>
    <mergeCell ref="W116:X116"/>
    <mergeCell ref="Q117:R117"/>
    <mergeCell ref="U117:V117"/>
    <mergeCell ref="Y116:Z116"/>
    <mergeCell ref="AA116:AB116"/>
    <mergeCell ref="Y118:Z118"/>
    <mergeCell ref="AA118:AB118"/>
    <mergeCell ref="AC118:AD118"/>
    <mergeCell ref="AE118:AF118"/>
    <mergeCell ref="G119:H119"/>
    <mergeCell ref="I119:J119"/>
    <mergeCell ref="K119:L119"/>
    <mergeCell ref="M119:N119"/>
    <mergeCell ref="O119:P119"/>
    <mergeCell ref="Q119:R119"/>
    <mergeCell ref="S119:T119"/>
    <mergeCell ref="U119:V119"/>
    <mergeCell ref="W119:X119"/>
    <mergeCell ref="Y119:Z119"/>
    <mergeCell ref="AA119:AB119"/>
    <mergeCell ref="AC119:AD119"/>
    <mergeCell ref="AE119:AF119"/>
    <mergeCell ref="G118:H118"/>
    <mergeCell ref="I118:J118"/>
    <mergeCell ref="K118:L118"/>
    <mergeCell ref="M118:N118"/>
    <mergeCell ref="O118:P118"/>
    <mergeCell ref="Q118:R118"/>
    <mergeCell ref="S118:T118"/>
    <mergeCell ref="U118:V118"/>
    <mergeCell ref="W118:X118"/>
    <mergeCell ref="Y120:Z120"/>
    <mergeCell ref="AA120:AB120"/>
    <mergeCell ref="AC120:AD120"/>
    <mergeCell ref="AE120:AF120"/>
    <mergeCell ref="G123:H123"/>
    <mergeCell ref="I123:J123"/>
    <mergeCell ref="K123:L123"/>
    <mergeCell ref="M123:N123"/>
    <mergeCell ref="O123:P123"/>
    <mergeCell ref="S123:T123"/>
    <mergeCell ref="W123:X123"/>
    <mergeCell ref="Y123:Z123"/>
    <mergeCell ref="AA123:AB123"/>
    <mergeCell ref="AC123:AD123"/>
    <mergeCell ref="AE123:AF123"/>
    <mergeCell ref="G120:H120"/>
    <mergeCell ref="I120:J120"/>
    <mergeCell ref="K120:L120"/>
    <mergeCell ref="M120:N120"/>
    <mergeCell ref="O120:P120"/>
    <mergeCell ref="Q120:R120"/>
    <mergeCell ref="S120:T120"/>
    <mergeCell ref="U120:V120"/>
    <mergeCell ref="W120:X120"/>
    <mergeCell ref="Q123:R123"/>
    <mergeCell ref="U123:V123"/>
    <mergeCell ref="G125:H125"/>
    <mergeCell ref="I125:J125"/>
    <mergeCell ref="K125:L125"/>
    <mergeCell ref="M125:N125"/>
    <mergeCell ref="O125:P125"/>
    <mergeCell ref="S125:T125"/>
    <mergeCell ref="W125:X125"/>
    <mergeCell ref="Y125:Z125"/>
    <mergeCell ref="AA125:AB125"/>
    <mergeCell ref="G124:H124"/>
    <mergeCell ref="I124:J124"/>
    <mergeCell ref="K124:L124"/>
    <mergeCell ref="M124:N124"/>
    <mergeCell ref="O124:P124"/>
    <mergeCell ref="S124:T124"/>
    <mergeCell ref="W124:X124"/>
    <mergeCell ref="Y124:Z124"/>
    <mergeCell ref="AA124:AB124"/>
    <mergeCell ref="Q124:R124"/>
    <mergeCell ref="U124:V124"/>
    <mergeCell ref="Q125:R125"/>
    <mergeCell ref="U125:V125"/>
    <mergeCell ref="G127:H127"/>
    <mergeCell ref="I127:J127"/>
    <mergeCell ref="K127:L127"/>
    <mergeCell ref="M127:N127"/>
    <mergeCell ref="O127:P127"/>
    <mergeCell ref="S127:T127"/>
    <mergeCell ref="W127:X127"/>
    <mergeCell ref="Y127:Z127"/>
    <mergeCell ref="AA127:AB127"/>
    <mergeCell ref="G126:H126"/>
    <mergeCell ref="I126:J126"/>
    <mergeCell ref="K126:L126"/>
    <mergeCell ref="M126:N126"/>
    <mergeCell ref="O126:P126"/>
    <mergeCell ref="S126:T126"/>
    <mergeCell ref="W126:X126"/>
    <mergeCell ref="Y126:Z126"/>
    <mergeCell ref="AA126:AB126"/>
    <mergeCell ref="Q127:R127"/>
    <mergeCell ref="U127:V127"/>
    <mergeCell ref="Q126:R126"/>
    <mergeCell ref="U126:V126"/>
    <mergeCell ref="G129:H129"/>
    <mergeCell ref="I129:J129"/>
    <mergeCell ref="K129:L129"/>
    <mergeCell ref="M129:N129"/>
    <mergeCell ref="O129:P129"/>
    <mergeCell ref="Q129:R129"/>
    <mergeCell ref="S129:T129"/>
    <mergeCell ref="U129:V129"/>
    <mergeCell ref="W129:X129"/>
    <mergeCell ref="G128:H128"/>
    <mergeCell ref="I128:J128"/>
    <mergeCell ref="K128:L128"/>
    <mergeCell ref="M128:N128"/>
    <mergeCell ref="O128:P128"/>
    <mergeCell ref="S128:T128"/>
    <mergeCell ref="W128:X128"/>
    <mergeCell ref="Y128:Z128"/>
    <mergeCell ref="Q128:R128"/>
    <mergeCell ref="U128:V128"/>
    <mergeCell ref="G133:H133"/>
    <mergeCell ref="I133:J133"/>
    <mergeCell ref="K133:L133"/>
    <mergeCell ref="M133:N133"/>
    <mergeCell ref="O133:P133"/>
    <mergeCell ref="Q133:R133"/>
    <mergeCell ref="S133:T133"/>
    <mergeCell ref="U133:V133"/>
    <mergeCell ref="W133:X133"/>
    <mergeCell ref="AA133:AB133"/>
    <mergeCell ref="AC133:AD133"/>
    <mergeCell ref="AE133:AF133"/>
    <mergeCell ref="G132:H132"/>
    <mergeCell ref="I132:J132"/>
    <mergeCell ref="K132:L132"/>
    <mergeCell ref="M132:N132"/>
    <mergeCell ref="O132:P132"/>
    <mergeCell ref="Q132:R132"/>
    <mergeCell ref="S132:T132"/>
    <mergeCell ref="U132:V132"/>
    <mergeCell ref="W132:X132"/>
    <mergeCell ref="G135:H135"/>
    <mergeCell ref="I135:J135"/>
    <mergeCell ref="K135:L135"/>
    <mergeCell ref="M135:N135"/>
    <mergeCell ref="O135:P135"/>
    <mergeCell ref="Q135:R135"/>
    <mergeCell ref="S135:T135"/>
    <mergeCell ref="U135:V135"/>
    <mergeCell ref="W135:X135"/>
    <mergeCell ref="Y135:Z135"/>
    <mergeCell ref="AA135:AB135"/>
    <mergeCell ref="AC135:AD135"/>
    <mergeCell ref="AE135:AF135"/>
    <mergeCell ref="G134:H134"/>
    <mergeCell ref="I134:J134"/>
    <mergeCell ref="K134:L134"/>
    <mergeCell ref="M134:N134"/>
    <mergeCell ref="O134:P134"/>
    <mergeCell ref="Q134:R134"/>
    <mergeCell ref="S134:T134"/>
    <mergeCell ref="U134:V134"/>
    <mergeCell ref="W134:X134"/>
    <mergeCell ref="U138:V138"/>
    <mergeCell ref="W138:X138"/>
    <mergeCell ref="Y136:Z136"/>
    <mergeCell ref="AA136:AB136"/>
    <mergeCell ref="AC136:AD136"/>
    <mergeCell ref="AE136:AF136"/>
    <mergeCell ref="G137:H137"/>
    <mergeCell ref="I137:J137"/>
    <mergeCell ref="K137:L137"/>
    <mergeCell ref="M137:N137"/>
    <mergeCell ref="O137:P137"/>
    <mergeCell ref="Q137:R137"/>
    <mergeCell ref="S137:T137"/>
    <mergeCell ref="U137:V137"/>
    <mergeCell ref="W137:X137"/>
    <mergeCell ref="Y137:Z137"/>
    <mergeCell ref="AA137:AB137"/>
    <mergeCell ref="AC137:AD137"/>
    <mergeCell ref="AE137:AF137"/>
    <mergeCell ref="G136:H136"/>
    <mergeCell ref="I136:J136"/>
    <mergeCell ref="K136:L136"/>
    <mergeCell ref="M136:N136"/>
    <mergeCell ref="O136:P136"/>
    <mergeCell ref="Q136:R136"/>
    <mergeCell ref="S136:T136"/>
    <mergeCell ref="U136:V136"/>
    <mergeCell ref="W136:X136"/>
    <mergeCell ref="G142:H142"/>
    <mergeCell ref="I142:J142"/>
    <mergeCell ref="K142:L142"/>
    <mergeCell ref="M142:N142"/>
    <mergeCell ref="O142:P142"/>
    <mergeCell ref="S142:T142"/>
    <mergeCell ref="U142:V142"/>
    <mergeCell ref="W142:X142"/>
    <mergeCell ref="Y142:Z142"/>
    <mergeCell ref="Y138:Z138"/>
    <mergeCell ref="AA138:AB138"/>
    <mergeCell ref="AC138:AD138"/>
    <mergeCell ref="AE138:AF138"/>
    <mergeCell ref="G141:H141"/>
    <mergeCell ref="I141:J141"/>
    <mergeCell ref="K141:L141"/>
    <mergeCell ref="M141:N141"/>
    <mergeCell ref="O141:P141"/>
    <mergeCell ref="S141:T141"/>
    <mergeCell ref="U141:V141"/>
    <mergeCell ref="W141:X141"/>
    <mergeCell ref="Y141:Z141"/>
    <mergeCell ref="AA141:AB141"/>
    <mergeCell ref="AC141:AD141"/>
    <mergeCell ref="AE141:AF141"/>
    <mergeCell ref="G138:H138"/>
    <mergeCell ref="I138:J138"/>
    <mergeCell ref="K138:L138"/>
    <mergeCell ref="M138:N138"/>
    <mergeCell ref="O138:P138"/>
    <mergeCell ref="Q138:R138"/>
    <mergeCell ref="S138:T138"/>
    <mergeCell ref="G144:H144"/>
    <mergeCell ref="I144:J144"/>
    <mergeCell ref="K144:L144"/>
    <mergeCell ref="M144:N144"/>
    <mergeCell ref="O144:P144"/>
    <mergeCell ref="S144:T144"/>
    <mergeCell ref="U144:V144"/>
    <mergeCell ref="W144:X144"/>
    <mergeCell ref="Y144:Z144"/>
    <mergeCell ref="AA144:AB144"/>
    <mergeCell ref="AC144:AD144"/>
    <mergeCell ref="AE144:AF144"/>
    <mergeCell ref="G143:H143"/>
    <mergeCell ref="I143:J143"/>
    <mergeCell ref="K143:L143"/>
    <mergeCell ref="M143:N143"/>
    <mergeCell ref="O143:P143"/>
    <mergeCell ref="S143:T143"/>
    <mergeCell ref="U143:V143"/>
    <mergeCell ref="W143:X143"/>
    <mergeCell ref="Y143:Z143"/>
    <mergeCell ref="Q144:R144"/>
    <mergeCell ref="Q143:R143"/>
    <mergeCell ref="AA145:AB145"/>
    <mergeCell ref="AC145:AD145"/>
    <mergeCell ref="AE145:AF145"/>
    <mergeCell ref="G146:H146"/>
    <mergeCell ref="I146:J146"/>
    <mergeCell ref="K146:L146"/>
    <mergeCell ref="M146:N146"/>
    <mergeCell ref="O146:P146"/>
    <mergeCell ref="Q146:R146"/>
    <mergeCell ref="S146:T146"/>
    <mergeCell ref="U146:V146"/>
    <mergeCell ref="W146:X146"/>
    <mergeCell ref="Y146:Z146"/>
    <mergeCell ref="AA146:AB146"/>
    <mergeCell ref="AC146:AD146"/>
    <mergeCell ref="AE146:AF146"/>
    <mergeCell ref="G145:H145"/>
    <mergeCell ref="I145:J145"/>
    <mergeCell ref="K145:L145"/>
    <mergeCell ref="M145:N145"/>
    <mergeCell ref="O145:P145"/>
    <mergeCell ref="S145:T145"/>
    <mergeCell ref="U145:V145"/>
    <mergeCell ref="W145:X145"/>
    <mergeCell ref="Y145:Z145"/>
    <mergeCell ref="Q145:R145"/>
    <mergeCell ref="G154:H154"/>
    <mergeCell ref="I154:J154"/>
    <mergeCell ref="K154:L154"/>
    <mergeCell ref="M154:N154"/>
    <mergeCell ref="O154:P154"/>
    <mergeCell ref="Q154:R154"/>
    <mergeCell ref="S154:T154"/>
    <mergeCell ref="U154:V154"/>
    <mergeCell ref="W154:X154"/>
    <mergeCell ref="Y154:Z154"/>
    <mergeCell ref="AA154:AB154"/>
    <mergeCell ref="AC154:AD154"/>
    <mergeCell ref="AE154:AF154"/>
    <mergeCell ref="AI146:AJ146"/>
    <mergeCell ref="G147:H147"/>
    <mergeCell ref="I147:J147"/>
    <mergeCell ref="K147:L147"/>
    <mergeCell ref="M147:N147"/>
    <mergeCell ref="O147:P147"/>
    <mergeCell ref="Q147:R147"/>
    <mergeCell ref="S147:T147"/>
    <mergeCell ref="U147:V147"/>
    <mergeCell ref="W147:X147"/>
    <mergeCell ref="Y147:Z147"/>
    <mergeCell ref="AA147:AB147"/>
    <mergeCell ref="AC147:AD147"/>
    <mergeCell ref="AA155:AB155"/>
    <mergeCell ref="AC155:AD155"/>
    <mergeCell ref="AE155:AF155"/>
    <mergeCell ref="G156:H156"/>
    <mergeCell ref="I156:J156"/>
    <mergeCell ref="K156:L156"/>
    <mergeCell ref="M156:N156"/>
    <mergeCell ref="O156:P156"/>
    <mergeCell ref="Q156:R156"/>
    <mergeCell ref="S156:T156"/>
    <mergeCell ref="U156:V156"/>
    <mergeCell ref="W156:X156"/>
    <mergeCell ref="Y156:Z156"/>
    <mergeCell ref="AA156:AB156"/>
    <mergeCell ref="AC156:AD156"/>
    <mergeCell ref="AE156:AF156"/>
    <mergeCell ref="G155:H155"/>
    <mergeCell ref="I155:J155"/>
    <mergeCell ref="K155:L155"/>
    <mergeCell ref="M155:N155"/>
    <mergeCell ref="O155:P155"/>
    <mergeCell ref="Q155:R155"/>
    <mergeCell ref="S155:T155"/>
    <mergeCell ref="U155:V155"/>
    <mergeCell ref="W155:X155"/>
    <mergeCell ref="Y157:Z157"/>
    <mergeCell ref="AA157:AB157"/>
    <mergeCell ref="AC157:AD157"/>
    <mergeCell ref="AE157:AF157"/>
    <mergeCell ref="G158:H158"/>
    <mergeCell ref="I158:J158"/>
    <mergeCell ref="K158:L158"/>
    <mergeCell ref="M158:N158"/>
    <mergeCell ref="O158:P158"/>
    <mergeCell ref="Q158:R158"/>
    <mergeCell ref="S158:T158"/>
    <mergeCell ref="U158:V158"/>
    <mergeCell ref="W158:X158"/>
    <mergeCell ref="Y158:Z158"/>
    <mergeCell ref="AA158:AB158"/>
    <mergeCell ref="AC158:AD158"/>
    <mergeCell ref="AE158:AF158"/>
    <mergeCell ref="G157:H157"/>
    <mergeCell ref="I157:J157"/>
    <mergeCell ref="K157:L157"/>
    <mergeCell ref="M157:N157"/>
    <mergeCell ref="O157:P157"/>
    <mergeCell ref="Q157:R157"/>
    <mergeCell ref="S157:T157"/>
    <mergeCell ref="U157:V157"/>
    <mergeCell ref="W157:X157"/>
    <mergeCell ref="Y159:Z159"/>
    <mergeCell ref="AA159:AB159"/>
    <mergeCell ref="AC159:AD159"/>
    <mergeCell ref="AE159:AF159"/>
    <mergeCell ref="G160:H160"/>
    <mergeCell ref="I160:J160"/>
    <mergeCell ref="K160:L160"/>
    <mergeCell ref="M160:N160"/>
    <mergeCell ref="O160:P160"/>
    <mergeCell ref="Q160:R160"/>
    <mergeCell ref="S160:T160"/>
    <mergeCell ref="G159:H159"/>
    <mergeCell ref="I159:J159"/>
    <mergeCell ref="K159:L159"/>
    <mergeCell ref="M159:N159"/>
    <mergeCell ref="O159:P159"/>
    <mergeCell ref="Q159:R159"/>
    <mergeCell ref="S159:T159"/>
    <mergeCell ref="U159:V159"/>
    <mergeCell ref="W159:X159"/>
    <mergeCell ref="W165:X165"/>
    <mergeCell ref="Y163:Z163"/>
    <mergeCell ref="AA163:AB163"/>
    <mergeCell ref="AC163:AD163"/>
    <mergeCell ref="AE163:AF163"/>
    <mergeCell ref="G164:H164"/>
    <mergeCell ref="I164:J164"/>
    <mergeCell ref="K164:L164"/>
    <mergeCell ref="M164:N164"/>
    <mergeCell ref="O164:P164"/>
    <mergeCell ref="Q164:R164"/>
    <mergeCell ref="S164:T164"/>
    <mergeCell ref="U164:V164"/>
    <mergeCell ref="W164:X164"/>
    <mergeCell ref="Y164:Z164"/>
    <mergeCell ref="AA164:AB164"/>
    <mergeCell ref="AC164:AD164"/>
    <mergeCell ref="AE164:AF164"/>
    <mergeCell ref="G163:H163"/>
    <mergeCell ref="I163:J163"/>
    <mergeCell ref="K163:L163"/>
    <mergeCell ref="M163:N163"/>
    <mergeCell ref="O163:P163"/>
    <mergeCell ref="Q163:R163"/>
    <mergeCell ref="S163:T163"/>
    <mergeCell ref="U163:V163"/>
    <mergeCell ref="W163:X163"/>
    <mergeCell ref="K167:L167"/>
    <mergeCell ref="M167:N167"/>
    <mergeCell ref="O167:P167"/>
    <mergeCell ref="Q167:R167"/>
    <mergeCell ref="S167:T167"/>
    <mergeCell ref="U167:V167"/>
    <mergeCell ref="W167:X167"/>
    <mergeCell ref="Y165:Z165"/>
    <mergeCell ref="AA165:AB165"/>
    <mergeCell ref="AC165:AD165"/>
    <mergeCell ref="AE165:AF165"/>
    <mergeCell ref="G166:H166"/>
    <mergeCell ref="I166:J166"/>
    <mergeCell ref="K166:L166"/>
    <mergeCell ref="M166:N166"/>
    <mergeCell ref="O166:P166"/>
    <mergeCell ref="Q166:R166"/>
    <mergeCell ref="S166:T166"/>
    <mergeCell ref="U166:V166"/>
    <mergeCell ref="W166:X166"/>
    <mergeCell ref="Y166:Z166"/>
    <mergeCell ref="AA166:AB166"/>
    <mergeCell ref="AC166:AD166"/>
    <mergeCell ref="AE166:AF166"/>
    <mergeCell ref="G165:H165"/>
    <mergeCell ref="I165:J165"/>
    <mergeCell ref="K165:L165"/>
    <mergeCell ref="M165:N165"/>
    <mergeCell ref="O165:P165"/>
    <mergeCell ref="Q165:R165"/>
    <mergeCell ref="S165:T165"/>
    <mergeCell ref="U165:V165"/>
    <mergeCell ref="G172:H172"/>
    <mergeCell ref="I172:J172"/>
    <mergeCell ref="K172:L172"/>
    <mergeCell ref="M172:N172"/>
    <mergeCell ref="O172:P172"/>
    <mergeCell ref="Q172:R172"/>
    <mergeCell ref="S172:T172"/>
    <mergeCell ref="U172:V172"/>
    <mergeCell ref="W172:X172"/>
    <mergeCell ref="Y172:Z172"/>
    <mergeCell ref="AA172:AB172"/>
    <mergeCell ref="AC172:AD172"/>
    <mergeCell ref="AE172:AF172"/>
    <mergeCell ref="Y167:Z167"/>
    <mergeCell ref="AA167:AB167"/>
    <mergeCell ref="AC167:AD167"/>
    <mergeCell ref="AE167:AF167"/>
    <mergeCell ref="G168:H168"/>
    <mergeCell ref="I168:J168"/>
    <mergeCell ref="K168:L168"/>
    <mergeCell ref="M168:N168"/>
    <mergeCell ref="O168:P168"/>
    <mergeCell ref="Q168:R168"/>
    <mergeCell ref="S168:T168"/>
    <mergeCell ref="U168:V168"/>
    <mergeCell ref="W168:X168"/>
    <mergeCell ref="Y168:Z168"/>
    <mergeCell ref="AA168:AB168"/>
    <mergeCell ref="AC168:AD168"/>
    <mergeCell ref="AE168:AF168"/>
    <mergeCell ref="G167:H167"/>
    <mergeCell ref="I167:J167"/>
    <mergeCell ref="Y173:Z173"/>
    <mergeCell ref="AA173:AB173"/>
    <mergeCell ref="AC173:AD173"/>
    <mergeCell ref="AE173:AF173"/>
    <mergeCell ref="G174:H174"/>
    <mergeCell ref="I174:J174"/>
    <mergeCell ref="K174:L174"/>
    <mergeCell ref="M174:N174"/>
    <mergeCell ref="O174:P174"/>
    <mergeCell ref="Q174:R174"/>
    <mergeCell ref="S174:T174"/>
    <mergeCell ref="U174:V174"/>
    <mergeCell ref="W174:X174"/>
    <mergeCell ref="Y174:Z174"/>
    <mergeCell ref="AA174:AB174"/>
    <mergeCell ref="AC174:AD174"/>
    <mergeCell ref="AE174:AF174"/>
    <mergeCell ref="G173:H173"/>
    <mergeCell ref="I173:J173"/>
    <mergeCell ref="K173:L173"/>
    <mergeCell ref="M173:N173"/>
    <mergeCell ref="O173:P173"/>
    <mergeCell ref="Q173:R173"/>
    <mergeCell ref="S173:T173"/>
    <mergeCell ref="U173:V173"/>
    <mergeCell ref="W173:X173"/>
    <mergeCell ref="Y175:Z175"/>
    <mergeCell ref="AA175:AB175"/>
    <mergeCell ref="AC175:AD175"/>
    <mergeCell ref="AE175:AF175"/>
    <mergeCell ref="G176:H176"/>
    <mergeCell ref="I176:J176"/>
    <mergeCell ref="K176:L176"/>
    <mergeCell ref="M176:N176"/>
    <mergeCell ref="O176:P176"/>
    <mergeCell ref="Q176:R176"/>
    <mergeCell ref="S176:T176"/>
    <mergeCell ref="U176:V176"/>
    <mergeCell ref="W176:X176"/>
    <mergeCell ref="Y176:Z176"/>
    <mergeCell ref="AA176:AB176"/>
    <mergeCell ref="AC176:AD176"/>
    <mergeCell ref="AE176:AF176"/>
    <mergeCell ref="G175:H175"/>
    <mergeCell ref="I175:J175"/>
    <mergeCell ref="K175:L175"/>
    <mergeCell ref="M175:N175"/>
    <mergeCell ref="O175:P175"/>
    <mergeCell ref="Q175:R175"/>
    <mergeCell ref="S175:T175"/>
    <mergeCell ref="U175:V175"/>
    <mergeCell ref="W175:X175"/>
    <mergeCell ref="Y177:Z177"/>
    <mergeCell ref="AA177:AB177"/>
    <mergeCell ref="AC177:AD177"/>
    <mergeCell ref="AE177:AF177"/>
    <mergeCell ref="G178:H178"/>
    <mergeCell ref="I178:J178"/>
    <mergeCell ref="K178:L178"/>
    <mergeCell ref="M178:N178"/>
    <mergeCell ref="O178:P178"/>
    <mergeCell ref="Q178:R178"/>
    <mergeCell ref="S178:T178"/>
    <mergeCell ref="G177:H177"/>
    <mergeCell ref="I177:J177"/>
    <mergeCell ref="K177:L177"/>
    <mergeCell ref="M177:N177"/>
    <mergeCell ref="O177:P177"/>
    <mergeCell ref="Q177:R177"/>
    <mergeCell ref="S177:T177"/>
    <mergeCell ref="U177:V177"/>
    <mergeCell ref="W177:X177"/>
    <mergeCell ref="U178:V178"/>
    <mergeCell ref="W178:X178"/>
    <mergeCell ref="Y178:Z178"/>
    <mergeCell ref="AA178:AB178"/>
    <mergeCell ref="AC178:AD178"/>
    <mergeCell ref="AE178:AF178"/>
    <mergeCell ref="Y181:Z181"/>
    <mergeCell ref="AA181:AB181"/>
    <mergeCell ref="AC181:AD181"/>
    <mergeCell ref="AE181:AF181"/>
    <mergeCell ref="G182:H182"/>
    <mergeCell ref="I182:J182"/>
    <mergeCell ref="K182:L182"/>
    <mergeCell ref="M182:N182"/>
    <mergeCell ref="O182:P182"/>
    <mergeCell ref="Q182:R182"/>
    <mergeCell ref="S182:T182"/>
    <mergeCell ref="U182:V182"/>
    <mergeCell ref="W182:X182"/>
    <mergeCell ref="Y182:Z182"/>
    <mergeCell ref="AA182:AB182"/>
    <mergeCell ref="AC182:AD182"/>
    <mergeCell ref="AE182:AF182"/>
    <mergeCell ref="G181:H181"/>
    <mergeCell ref="I181:J181"/>
    <mergeCell ref="K181:L181"/>
    <mergeCell ref="M181:N181"/>
    <mergeCell ref="O181:P181"/>
    <mergeCell ref="Q181:R181"/>
    <mergeCell ref="S181:T181"/>
    <mergeCell ref="U181:V181"/>
    <mergeCell ref="W181:X181"/>
    <mergeCell ref="Y183:Z183"/>
    <mergeCell ref="AA183:AB183"/>
    <mergeCell ref="AC183:AD183"/>
    <mergeCell ref="AE183:AF183"/>
    <mergeCell ref="G184:H184"/>
    <mergeCell ref="I184:J184"/>
    <mergeCell ref="K184:L184"/>
    <mergeCell ref="M184:N184"/>
    <mergeCell ref="O184:P184"/>
    <mergeCell ref="Q184:R184"/>
    <mergeCell ref="S184:T184"/>
    <mergeCell ref="U184:V184"/>
    <mergeCell ref="W184:X184"/>
    <mergeCell ref="Y184:Z184"/>
    <mergeCell ref="AA184:AB184"/>
    <mergeCell ref="AC184:AD184"/>
    <mergeCell ref="AE184:AF184"/>
    <mergeCell ref="G183:H183"/>
    <mergeCell ref="I183:J183"/>
    <mergeCell ref="K183:L183"/>
    <mergeCell ref="M183:N183"/>
    <mergeCell ref="O183:P183"/>
    <mergeCell ref="Q183:R183"/>
    <mergeCell ref="S183:T183"/>
    <mergeCell ref="U183:V183"/>
    <mergeCell ref="W183:X183"/>
    <mergeCell ref="Y185:Z185"/>
    <mergeCell ref="AA185:AB185"/>
    <mergeCell ref="AC185:AD185"/>
    <mergeCell ref="AE185:AF185"/>
    <mergeCell ref="AI185:AJ185"/>
    <mergeCell ref="G186:H186"/>
    <mergeCell ref="I186:J186"/>
    <mergeCell ref="K186:L186"/>
    <mergeCell ref="M186:N186"/>
    <mergeCell ref="O186:P186"/>
    <mergeCell ref="Q186:R186"/>
    <mergeCell ref="S186:T186"/>
    <mergeCell ref="U186:V186"/>
    <mergeCell ref="W186:X186"/>
    <mergeCell ref="Y186:Z186"/>
    <mergeCell ref="AA186:AB186"/>
    <mergeCell ref="AC186:AD186"/>
    <mergeCell ref="AE186:AF186"/>
    <mergeCell ref="G185:H185"/>
    <mergeCell ref="I185:J185"/>
    <mergeCell ref="K185:L185"/>
    <mergeCell ref="M185:N185"/>
    <mergeCell ref="O185:P185"/>
    <mergeCell ref="Q185:R185"/>
    <mergeCell ref="S185:T185"/>
    <mergeCell ref="U185:V185"/>
    <mergeCell ref="W185:X185"/>
    <mergeCell ref="G187:H187"/>
    <mergeCell ref="I187:J187"/>
    <mergeCell ref="K187:L187"/>
    <mergeCell ref="M187:N187"/>
    <mergeCell ref="O187:P187"/>
    <mergeCell ref="Q187:R187"/>
    <mergeCell ref="S187:T187"/>
    <mergeCell ref="U187:V187"/>
    <mergeCell ref="W187:X187"/>
    <mergeCell ref="Y187:Z187"/>
    <mergeCell ref="AA187:AB187"/>
    <mergeCell ref="AC187:AD187"/>
    <mergeCell ref="AE187:AF187"/>
    <mergeCell ref="U160:V160"/>
    <mergeCell ref="W160:X160"/>
    <mergeCell ref="Y160:Z160"/>
    <mergeCell ref="AA160:AB160"/>
    <mergeCell ref="AC160:AD160"/>
    <mergeCell ref="AE160:AF160"/>
    <mergeCell ref="G169:H169"/>
    <mergeCell ref="I169:J169"/>
    <mergeCell ref="K169:L169"/>
    <mergeCell ref="M169:N169"/>
    <mergeCell ref="O169:P169"/>
    <mergeCell ref="Q169:R169"/>
    <mergeCell ref="S169:T169"/>
    <mergeCell ref="U169:V169"/>
    <mergeCell ref="W169:X169"/>
    <mergeCell ref="Y169:Z169"/>
    <mergeCell ref="AA169:AB169"/>
    <mergeCell ref="AC169:AD169"/>
    <mergeCell ref="AE169:AF169"/>
    <mergeCell ref="G194:H194"/>
    <mergeCell ref="I194:J194"/>
    <mergeCell ref="K194:L194"/>
    <mergeCell ref="M194:N194"/>
    <mergeCell ref="O194:P194"/>
    <mergeCell ref="Q194:R194"/>
    <mergeCell ref="S194:T194"/>
    <mergeCell ref="U194:V194"/>
    <mergeCell ref="W194:X194"/>
    <mergeCell ref="Y194:Z194"/>
    <mergeCell ref="AA194:AB194"/>
    <mergeCell ref="AC194:AD194"/>
    <mergeCell ref="AE194:AF194"/>
    <mergeCell ref="G195:H195"/>
    <mergeCell ref="I195:J195"/>
    <mergeCell ref="K195:L195"/>
    <mergeCell ref="M195:N195"/>
    <mergeCell ref="O195:P195"/>
    <mergeCell ref="Q195:R195"/>
    <mergeCell ref="S195:T195"/>
    <mergeCell ref="U195:V195"/>
    <mergeCell ref="W195:X195"/>
    <mergeCell ref="Y195:Z195"/>
    <mergeCell ref="AA195:AB195"/>
    <mergeCell ref="AC195:AD195"/>
    <mergeCell ref="AE195:AF195"/>
    <mergeCell ref="G196:H196"/>
    <mergeCell ref="I196:J196"/>
    <mergeCell ref="K196:L196"/>
    <mergeCell ref="M196:N196"/>
    <mergeCell ref="O196:P196"/>
    <mergeCell ref="Q196:R196"/>
    <mergeCell ref="S196:T196"/>
    <mergeCell ref="U196:V196"/>
    <mergeCell ref="W196:X196"/>
    <mergeCell ref="Y196:Z196"/>
    <mergeCell ref="AA196:AB196"/>
    <mergeCell ref="AC196:AD196"/>
    <mergeCell ref="AE196:AF196"/>
    <mergeCell ref="G197:H197"/>
    <mergeCell ref="I197:J197"/>
    <mergeCell ref="K197:L197"/>
    <mergeCell ref="M197:N197"/>
    <mergeCell ref="O197:P197"/>
    <mergeCell ref="Q197:R197"/>
    <mergeCell ref="S197:T197"/>
    <mergeCell ref="U197:V197"/>
    <mergeCell ref="W197:X197"/>
    <mergeCell ref="Y197:Z197"/>
    <mergeCell ref="AA197:AB197"/>
    <mergeCell ref="AC197:AD197"/>
    <mergeCell ref="AE197:AF197"/>
    <mergeCell ref="G198:H198"/>
    <mergeCell ref="I198:J198"/>
    <mergeCell ref="K198:L198"/>
    <mergeCell ref="M198:N198"/>
    <mergeCell ref="O198:P198"/>
    <mergeCell ref="Q198:R198"/>
    <mergeCell ref="S198:T198"/>
    <mergeCell ref="U198:V198"/>
    <mergeCell ref="W198:X198"/>
    <mergeCell ref="Y198:Z198"/>
    <mergeCell ref="AA198:AB198"/>
    <mergeCell ref="AC198:AD198"/>
    <mergeCell ref="AE198:AF198"/>
    <mergeCell ref="G199:H199"/>
    <mergeCell ref="I199:J199"/>
    <mergeCell ref="K199:L199"/>
    <mergeCell ref="M199:N199"/>
    <mergeCell ref="O199:P199"/>
    <mergeCell ref="Q199:R199"/>
    <mergeCell ref="S199:T199"/>
    <mergeCell ref="U199:V199"/>
    <mergeCell ref="W199:X199"/>
    <mergeCell ref="Y199:Z199"/>
    <mergeCell ref="AA199:AB199"/>
    <mergeCell ref="AC199:AD199"/>
    <mergeCell ref="AE199:AF199"/>
    <mergeCell ref="G200:H200"/>
    <mergeCell ref="I200:J200"/>
    <mergeCell ref="K200:L200"/>
    <mergeCell ref="M200:N200"/>
    <mergeCell ref="O200:P200"/>
    <mergeCell ref="Q200:R200"/>
    <mergeCell ref="S200:T200"/>
    <mergeCell ref="U200:V200"/>
    <mergeCell ref="W200:X200"/>
    <mergeCell ref="Y200:Z200"/>
    <mergeCell ref="AA200:AB200"/>
    <mergeCell ref="AC200:AD200"/>
    <mergeCell ref="AE200:AF200"/>
    <mergeCell ref="G206:H206"/>
    <mergeCell ref="I206:J206"/>
    <mergeCell ref="K206:L206"/>
    <mergeCell ref="M206:N206"/>
    <mergeCell ref="O206:P206"/>
    <mergeCell ref="Q206:R206"/>
    <mergeCell ref="S206:T206"/>
    <mergeCell ref="U206:V206"/>
    <mergeCell ref="W206:X206"/>
    <mergeCell ref="Y206:Z206"/>
    <mergeCell ref="AA206:AB206"/>
    <mergeCell ref="AC206:AD206"/>
    <mergeCell ref="AE206:AF206"/>
    <mergeCell ref="G207:H207"/>
    <mergeCell ref="I207:J207"/>
    <mergeCell ref="K207:L207"/>
    <mergeCell ref="M207:N207"/>
    <mergeCell ref="O207:P207"/>
    <mergeCell ref="Q207:R207"/>
    <mergeCell ref="S207:T207"/>
    <mergeCell ref="U207:V207"/>
    <mergeCell ref="W207:X207"/>
    <mergeCell ref="Y207:Z207"/>
    <mergeCell ref="AA207:AB207"/>
    <mergeCell ref="AC207:AD207"/>
    <mergeCell ref="AE207:AF207"/>
    <mergeCell ref="G208:H208"/>
    <mergeCell ref="I208:J208"/>
    <mergeCell ref="K208:L208"/>
    <mergeCell ref="M208:N208"/>
    <mergeCell ref="O208:P208"/>
    <mergeCell ref="Q208:R208"/>
    <mergeCell ref="S208:T208"/>
    <mergeCell ref="U208:V208"/>
    <mergeCell ref="W208:X208"/>
    <mergeCell ref="Y208:Z208"/>
    <mergeCell ref="AA208:AB208"/>
    <mergeCell ref="AC208:AD208"/>
    <mergeCell ref="AE208:AF208"/>
    <mergeCell ref="G209:H209"/>
    <mergeCell ref="I209:J209"/>
    <mergeCell ref="K209:L209"/>
    <mergeCell ref="M209:N209"/>
    <mergeCell ref="O209:P209"/>
    <mergeCell ref="Q209:R209"/>
    <mergeCell ref="S209:T209"/>
    <mergeCell ref="U209:V209"/>
    <mergeCell ref="W209:X209"/>
    <mergeCell ref="Y209:Z209"/>
    <mergeCell ref="AA209:AB209"/>
    <mergeCell ref="AC209:AD209"/>
    <mergeCell ref="AE209:AF209"/>
    <mergeCell ref="G210:H210"/>
    <mergeCell ref="I210:J210"/>
    <mergeCell ref="K210:L210"/>
    <mergeCell ref="M210:N210"/>
    <mergeCell ref="O210:P210"/>
    <mergeCell ref="Q210:R210"/>
    <mergeCell ref="S210:T210"/>
    <mergeCell ref="U210:V210"/>
    <mergeCell ref="W210:X210"/>
    <mergeCell ref="Y210:Z210"/>
    <mergeCell ref="AA210:AB210"/>
    <mergeCell ref="AC210:AD210"/>
    <mergeCell ref="AE210:AF210"/>
    <mergeCell ref="G211:H211"/>
    <mergeCell ref="I211:J211"/>
    <mergeCell ref="K211:L211"/>
    <mergeCell ref="M211:N211"/>
    <mergeCell ref="O211:P211"/>
    <mergeCell ref="Q211:R211"/>
    <mergeCell ref="S211:T211"/>
    <mergeCell ref="U211:V211"/>
    <mergeCell ref="W211:X211"/>
    <mergeCell ref="Y211:Z211"/>
    <mergeCell ref="AA211:AB211"/>
    <mergeCell ref="AC211:AD211"/>
    <mergeCell ref="AE211:AF211"/>
    <mergeCell ref="G212:H212"/>
    <mergeCell ref="I212:J212"/>
    <mergeCell ref="K212:L212"/>
    <mergeCell ref="M212:N212"/>
    <mergeCell ref="O212:P212"/>
    <mergeCell ref="Q212:R212"/>
    <mergeCell ref="S212:T212"/>
    <mergeCell ref="U212:V212"/>
    <mergeCell ref="W212:X212"/>
    <mergeCell ref="Y212:Z212"/>
    <mergeCell ref="AA212:AB212"/>
    <mergeCell ref="AC212:AD212"/>
    <mergeCell ref="AE212:AF212"/>
  </mergeCells>
  <phoneticPr fontId="1"/>
  <pageMargins left="0.7" right="0.7" top="0.75" bottom="0.75" header="0.3" footer="0.3"/>
  <pageSetup paperSize="9" scale="86" orientation="portrait" r:id="rId1"/>
  <rowBreaks count="5" manualBreakCount="5">
    <brk id="32" max="32" man="1"/>
    <brk id="70" max="32" man="1"/>
    <brk id="109" max="32" man="1"/>
    <brk id="149" max="32" man="1"/>
    <brk id="188" max="32" man="1"/>
  </rowBreaks>
  <colBreaks count="1" manualBreakCount="1">
    <brk id="3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GW275"/>
  <sheetViews>
    <sheetView view="pageBreakPreview" topLeftCell="C103" zoomScaleNormal="100" zoomScaleSheetLayoutView="100" workbookViewId="0">
      <selection activeCell="BA388" sqref="BA388"/>
    </sheetView>
  </sheetViews>
  <sheetFormatPr defaultRowHeight="10.8"/>
  <cols>
    <col min="1" max="1" width="2.33203125" style="108" customWidth="1"/>
    <col min="2" max="204" width="0.88671875" style="108" customWidth="1"/>
    <col min="205" max="205" width="2.6640625" style="109" customWidth="1"/>
    <col min="206" max="206" width="2.6640625" style="108" customWidth="1"/>
    <col min="207" max="256" width="9" style="108"/>
    <col min="257" max="257" width="2.33203125" style="108" customWidth="1"/>
    <col min="258" max="460" width="0.88671875" style="108" customWidth="1"/>
    <col min="461" max="462" width="2.6640625" style="108" customWidth="1"/>
    <col min="463" max="512" width="9" style="108"/>
    <col min="513" max="513" width="2.33203125" style="108" customWidth="1"/>
    <col min="514" max="716" width="0.88671875" style="108" customWidth="1"/>
    <col min="717" max="718" width="2.6640625" style="108" customWidth="1"/>
    <col min="719" max="768" width="9" style="108"/>
    <col min="769" max="769" width="2.33203125" style="108" customWidth="1"/>
    <col min="770" max="972" width="0.88671875" style="108" customWidth="1"/>
    <col min="973" max="974" width="2.6640625" style="108" customWidth="1"/>
    <col min="975" max="1024" width="9" style="108"/>
    <col min="1025" max="1025" width="2.33203125" style="108" customWidth="1"/>
    <col min="1026" max="1228" width="0.88671875" style="108" customWidth="1"/>
    <col min="1229" max="1230" width="2.6640625" style="108" customWidth="1"/>
    <col min="1231" max="1280" width="9" style="108"/>
    <col min="1281" max="1281" width="2.33203125" style="108" customWidth="1"/>
    <col min="1282" max="1484" width="0.88671875" style="108" customWidth="1"/>
    <col min="1485" max="1486" width="2.6640625" style="108" customWidth="1"/>
    <col min="1487" max="1536" width="9" style="108"/>
    <col min="1537" max="1537" width="2.33203125" style="108" customWidth="1"/>
    <col min="1538" max="1740" width="0.88671875" style="108" customWidth="1"/>
    <col min="1741" max="1742" width="2.6640625" style="108" customWidth="1"/>
    <col min="1743" max="1792" width="9" style="108"/>
    <col min="1793" max="1793" width="2.33203125" style="108" customWidth="1"/>
    <col min="1794" max="1996" width="0.88671875" style="108" customWidth="1"/>
    <col min="1997" max="1998" width="2.6640625" style="108" customWidth="1"/>
    <col min="1999" max="2048" width="9" style="108"/>
    <col min="2049" max="2049" width="2.33203125" style="108" customWidth="1"/>
    <col min="2050" max="2252" width="0.88671875" style="108" customWidth="1"/>
    <col min="2253" max="2254" width="2.6640625" style="108" customWidth="1"/>
    <col min="2255" max="2304" width="9" style="108"/>
    <col min="2305" max="2305" width="2.33203125" style="108" customWidth="1"/>
    <col min="2306" max="2508" width="0.88671875" style="108" customWidth="1"/>
    <col min="2509" max="2510" width="2.6640625" style="108" customWidth="1"/>
    <col min="2511" max="2560" width="9" style="108"/>
    <col min="2561" max="2561" width="2.33203125" style="108" customWidth="1"/>
    <col min="2562" max="2764" width="0.88671875" style="108" customWidth="1"/>
    <col min="2765" max="2766" width="2.6640625" style="108" customWidth="1"/>
    <col min="2767" max="2816" width="9" style="108"/>
    <col min="2817" max="2817" width="2.33203125" style="108" customWidth="1"/>
    <col min="2818" max="3020" width="0.88671875" style="108" customWidth="1"/>
    <col min="3021" max="3022" width="2.6640625" style="108" customWidth="1"/>
    <col min="3023" max="3072" width="9" style="108"/>
    <col min="3073" max="3073" width="2.33203125" style="108" customWidth="1"/>
    <col min="3074" max="3276" width="0.88671875" style="108" customWidth="1"/>
    <col min="3277" max="3278" width="2.6640625" style="108" customWidth="1"/>
    <col min="3279" max="3328" width="9" style="108"/>
    <col min="3329" max="3329" width="2.33203125" style="108" customWidth="1"/>
    <col min="3330" max="3532" width="0.88671875" style="108" customWidth="1"/>
    <col min="3533" max="3534" width="2.6640625" style="108" customWidth="1"/>
    <col min="3535" max="3584" width="9" style="108"/>
    <col min="3585" max="3585" width="2.33203125" style="108" customWidth="1"/>
    <col min="3586" max="3788" width="0.88671875" style="108" customWidth="1"/>
    <col min="3789" max="3790" width="2.6640625" style="108" customWidth="1"/>
    <col min="3791" max="3840" width="9" style="108"/>
    <col min="3841" max="3841" width="2.33203125" style="108" customWidth="1"/>
    <col min="3842" max="4044" width="0.88671875" style="108" customWidth="1"/>
    <col min="4045" max="4046" width="2.6640625" style="108" customWidth="1"/>
    <col min="4047" max="4096" width="9" style="108"/>
    <col min="4097" max="4097" width="2.33203125" style="108" customWidth="1"/>
    <col min="4098" max="4300" width="0.88671875" style="108" customWidth="1"/>
    <col min="4301" max="4302" width="2.6640625" style="108" customWidth="1"/>
    <col min="4303" max="4352" width="9" style="108"/>
    <col min="4353" max="4353" width="2.33203125" style="108" customWidth="1"/>
    <col min="4354" max="4556" width="0.88671875" style="108" customWidth="1"/>
    <col min="4557" max="4558" width="2.6640625" style="108" customWidth="1"/>
    <col min="4559" max="4608" width="9" style="108"/>
    <col min="4609" max="4609" width="2.33203125" style="108" customWidth="1"/>
    <col min="4610" max="4812" width="0.88671875" style="108" customWidth="1"/>
    <col min="4813" max="4814" width="2.6640625" style="108" customWidth="1"/>
    <col min="4815" max="4864" width="9" style="108"/>
    <col min="4865" max="4865" width="2.33203125" style="108" customWidth="1"/>
    <col min="4866" max="5068" width="0.88671875" style="108" customWidth="1"/>
    <col min="5069" max="5070" width="2.6640625" style="108" customWidth="1"/>
    <col min="5071" max="5120" width="9" style="108"/>
    <col min="5121" max="5121" width="2.33203125" style="108" customWidth="1"/>
    <col min="5122" max="5324" width="0.88671875" style="108" customWidth="1"/>
    <col min="5325" max="5326" width="2.6640625" style="108" customWidth="1"/>
    <col min="5327" max="5376" width="9" style="108"/>
    <col min="5377" max="5377" width="2.33203125" style="108" customWidth="1"/>
    <col min="5378" max="5580" width="0.88671875" style="108" customWidth="1"/>
    <col min="5581" max="5582" width="2.6640625" style="108" customWidth="1"/>
    <col min="5583" max="5632" width="9" style="108"/>
    <col min="5633" max="5633" width="2.33203125" style="108" customWidth="1"/>
    <col min="5634" max="5836" width="0.88671875" style="108" customWidth="1"/>
    <col min="5837" max="5838" width="2.6640625" style="108" customWidth="1"/>
    <col min="5839" max="5888" width="9" style="108"/>
    <col min="5889" max="5889" width="2.33203125" style="108" customWidth="1"/>
    <col min="5890" max="6092" width="0.88671875" style="108" customWidth="1"/>
    <col min="6093" max="6094" width="2.6640625" style="108" customWidth="1"/>
    <col min="6095" max="6144" width="9" style="108"/>
    <col min="6145" max="6145" width="2.33203125" style="108" customWidth="1"/>
    <col min="6146" max="6348" width="0.88671875" style="108" customWidth="1"/>
    <col min="6349" max="6350" width="2.6640625" style="108" customWidth="1"/>
    <col min="6351" max="6400" width="9" style="108"/>
    <col min="6401" max="6401" width="2.33203125" style="108" customWidth="1"/>
    <col min="6402" max="6604" width="0.88671875" style="108" customWidth="1"/>
    <col min="6605" max="6606" width="2.6640625" style="108" customWidth="1"/>
    <col min="6607" max="6656" width="9" style="108"/>
    <col min="6657" max="6657" width="2.33203125" style="108" customWidth="1"/>
    <col min="6658" max="6860" width="0.88671875" style="108" customWidth="1"/>
    <col min="6861" max="6862" width="2.6640625" style="108" customWidth="1"/>
    <col min="6863" max="6912" width="9" style="108"/>
    <col min="6913" max="6913" width="2.33203125" style="108" customWidth="1"/>
    <col min="6914" max="7116" width="0.88671875" style="108" customWidth="1"/>
    <col min="7117" max="7118" width="2.6640625" style="108" customWidth="1"/>
    <col min="7119" max="7168" width="9" style="108"/>
    <col min="7169" max="7169" width="2.33203125" style="108" customWidth="1"/>
    <col min="7170" max="7372" width="0.88671875" style="108" customWidth="1"/>
    <col min="7373" max="7374" width="2.6640625" style="108" customWidth="1"/>
    <col min="7375" max="7424" width="9" style="108"/>
    <col min="7425" max="7425" width="2.33203125" style="108" customWidth="1"/>
    <col min="7426" max="7628" width="0.88671875" style="108" customWidth="1"/>
    <col min="7629" max="7630" width="2.6640625" style="108" customWidth="1"/>
    <col min="7631" max="7680" width="9" style="108"/>
    <col min="7681" max="7681" width="2.33203125" style="108" customWidth="1"/>
    <col min="7682" max="7884" width="0.88671875" style="108" customWidth="1"/>
    <col min="7885" max="7886" width="2.6640625" style="108" customWidth="1"/>
    <col min="7887" max="7936" width="9" style="108"/>
    <col min="7937" max="7937" width="2.33203125" style="108" customWidth="1"/>
    <col min="7938" max="8140" width="0.88671875" style="108" customWidth="1"/>
    <col min="8141" max="8142" width="2.6640625" style="108" customWidth="1"/>
    <col min="8143" max="8192" width="9" style="108"/>
    <col min="8193" max="8193" width="2.33203125" style="108" customWidth="1"/>
    <col min="8194" max="8396" width="0.88671875" style="108" customWidth="1"/>
    <col min="8397" max="8398" width="2.6640625" style="108" customWidth="1"/>
    <col min="8399" max="8448" width="9" style="108"/>
    <col min="8449" max="8449" width="2.33203125" style="108" customWidth="1"/>
    <col min="8450" max="8652" width="0.88671875" style="108" customWidth="1"/>
    <col min="8653" max="8654" width="2.6640625" style="108" customWidth="1"/>
    <col min="8655" max="8704" width="9" style="108"/>
    <col min="8705" max="8705" width="2.33203125" style="108" customWidth="1"/>
    <col min="8706" max="8908" width="0.88671875" style="108" customWidth="1"/>
    <col min="8909" max="8910" width="2.6640625" style="108" customWidth="1"/>
    <col min="8911" max="8960" width="9" style="108"/>
    <col min="8961" max="8961" width="2.33203125" style="108" customWidth="1"/>
    <col min="8962" max="9164" width="0.88671875" style="108" customWidth="1"/>
    <col min="9165" max="9166" width="2.6640625" style="108" customWidth="1"/>
    <col min="9167" max="9216" width="9" style="108"/>
    <col min="9217" max="9217" width="2.33203125" style="108" customWidth="1"/>
    <col min="9218" max="9420" width="0.88671875" style="108" customWidth="1"/>
    <col min="9421" max="9422" width="2.6640625" style="108" customWidth="1"/>
    <col min="9423" max="9472" width="9" style="108"/>
    <col min="9473" max="9473" width="2.33203125" style="108" customWidth="1"/>
    <col min="9474" max="9676" width="0.88671875" style="108" customWidth="1"/>
    <col min="9677" max="9678" width="2.6640625" style="108" customWidth="1"/>
    <col min="9679" max="9728" width="9" style="108"/>
    <col min="9729" max="9729" width="2.33203125" style="108" customWidth="1"/>
    <col min="9730" max="9932" width="0.88671875" style="108" customWidth="1"/>
    <col min="9933" max="9934" width="2.6640625" style="108" customWidth="1"/>
    <col min="9935" max="9984" width="9" style="108"/>
    <col min="9985" max="9985" width="2.33203125" style="108" customWidth="1"/>
    <col min="9986" max="10188" width="0.88671875" style="108" customWidth="1"/>
    <col min="10189" max="10190" width="2.6640625" style="108" customWidth="1"/>
    <col min="10191" max="10240" width="9" style="108"/>
    <col min="10241" max="10241" width="2.33203125" style="108" customWidth="1"/>
    <col min="10242" max="10444" width="0.88671875" style="108" customWidth="1"/>
    <col min="10445" max="10446" width="2.6640625" style="108" customWidth="1"/>
    <col min="10447" max="10496" width="9" style="108"/>
    <col min="10497" max="10497" width="2.33203125" style="108" customWidth="1"/>
    <col min="10498" max="10700" width="0.88671875" style="108" customWidth="1"/>
    <col min="10701" max="10702" width="2.6640625" style="108" customWidth="1"/>
    <col min="10703" max="10752" width="9" style="108"/>
    <col min="10753" max="10753" width="2.33203125" style="108" customWidth="1"/>
    <col min="10754" max="10956" width="0.88671875" style="108" customWidth="1"/>
    <col min="10957" max="10958" width="2.6640625" style="108" customWidth="1"/>
    <col min="10959" max="11008" width="9" style="108"/>
    <col min="11009" max="11009" width="2.33203125" style="108" customWidth="1"/>
    <col min="11010" max="11212" width="0.88671875" style="108" customWidth="1"/>
    <col min="11213" max="11214" width="2.6640625" style="108" customWidth="1"/>
    <col min="11215" max="11264" width="9" style="108"/>
    <col min="11265" max="11265" width="2.33203125" style="108" customWidth="1"/>
    <col min="11266" max="11468" width="0.88671875" style="108" customWidth="1"/>
    <col min="11469" max="11470" width="2.6640625" style="108" customWidth="1"/>
    <col min="11471" max="11520" width="9" style="108"/>
    <col min="11521" max="11521" width="2.33203125" style="108" customWidth="1"/>
    <col min="11522" max="11724" width="0.88671875" style="108" customWidth="1"/>
    <col min="11725" max="11726" width="2.6640625" style="108" customWidth="1"/>
    <col min="11727" max="11776" width="9" style="108"/>
    <col min="11777" max="11777" width="2.33203125" style="108" customWidth="1"/>
    <col min="11778" max="11980" width="0.88671875" style="108" customWidth="1"/>
    <col min="11981" max="11982" width="2.6640625" style="108" customWidth="1"/>
    <col min="11983" max="12032" width="9" style="108"/>
    <col min="12033" max="12033" width="2.33203125" style="108" customWidth="1"/>
    <col min="12034" max="12236" width="0.88671875" style="108" customWidth="1"/>
    <col min="12237" max="12238" width="2.6640625" style="108" customWidth="1"/>
    <col min="12239" max="12288" width="9" style="108"/>
    <col min="12289" max="12289" width="2.33203125" style="108" customWidth="1"/>
    <col min="12290" max="12492" width="0.88671875" style="108" customWidth="1"/>
    <col min="12493" max="12494" width="2.6640625" style="108" customWidth="1"/>
    <col min="12495" max="12544" width="9" style="108"/>
    <col min="12545" max="12545" width="2.33203125" style="108" customWidth="1"/>
    <col min="12546" max="12748" width="0.88671875" style="108" customWidth="1"/>
    <col min="12749" max="12750" width="2.6640625" style="108" customWidth="1"/>
    <col min="12751" max="12800" width="9" style="108"/>
    <col min="12801" max="12801" width="2.33203125" style="108" customWidth="1"/>
    <col min="12802" max="13004" width="0.88671875" style="108" customWidth="1"/>
    <col min="13005" max="13006" width="2.6640625" style="108" customWidth="1"/>
    <col min="13007" max="13056" width="9" style="108"/>
    <col min="13057" max="13057" width="2.33203125" style="108" customWidth="1"/>
    <col min="13058" max="13260" width="0.88671875" style="108" customWidth="1"/>
    <col min="13261" max="13262" width="2.6640625" style="108" customWidth="1"/>
    <col min="13263" max="13312" width="9" style="108"/>
    <col min="13313" max="13313" width="2.33203125" style="108" customWidth="1"/>
    <col min="13314" max="13516" width="0.88671875" style="108" customWidth="1"/>
    <col min="13517" max="13518" width="2.6640625" style="108" customWidth="1"/>
    <col min="13519" max="13568" width="9" style="108"/>
    <col min="13569" max="13569" width="2.33203125" style="108" customWidth="1"/>
    <col min="13570" max="13772" width="0.88671875" style="108" customWidth="1"/>
    <col min="13773" max="13774" width="2.6640625" style="108" customWidth="1"/>
    <col min="13775" max="13824" width="9" style="108"/>
    <col min="13825" max="13825" width="2.33203125" style="108" customWidth="1"/>
    <col min="13826" max="14028" width="0.88671875" style="108" customWidth="1"/>
    <col min="14029" max="14030" width="2.6640625" style="108" customWidth="1"/>
    <col min="14031" max="14080" width="9" style="108"/>
    <col min="14081" max="14081" width="2.33203125" style="108" customWidth="1"/>
    <col min="14082" max="14284" width="0.88671875" style="108" customWidth="1"/>
    <col min="14285" max="14286" width="2.6640625" style="108" customWidth="1"/>
    <col min="14287" max="14336" width="9" style="108"/>
    <col min="14337" max="14337" width="2.33203125" style="108" customWidth="1"/>
    <col min="14338" max="14540" width="0.88671875" style="108" customWidth="1"/>
    <col min="14541" max="14542" width="2.6640625" style="108" customWidth="1"/>
    <col min="14543" max="14592" width="9" style="108"/>
    <col min="14593" max="14593" width="2.33203125" style="108" customWidth="1"/>
    <col min="14594" max="14796" width="0.88671875" style="108" customWidth="1"/>
    <col min="14797" max="14798" width="2.6640625" style="108" customWidth="1"/>
    <col min="14799" max="14848" width="9" style="108"/>
    <col min="14849" max="14849" width="2.33203125" style="108" customWidth="1"/>
    <col min="14850" max="15052" width="0.88671875" style="108" customWidth="1"/>
    <col min="15053" max="15054" width="2.6640625" style="108" customWidth="1"/>
    <col min="15055" max="15104" width="9" style="108"/>
    <col min="15105" max="15105" width="2.33203125" style="108" customWidth="1"/>
    <col min="15106" max="15308" width="0.88671875" style="108" customWidth="1"/>
    <col min="15309" max="15310" width="2.6640625" style="108" customWidth="1"/>
    <col min="15311" max="15360" width="9" style="108"/>
    <col min="15361" max="15361" width="2.33203125" style="108" customWidth="1"/>
    <col min="15362" max="15564" width="0.88671875" style="108" customWidth="1"/>
    <col min="15565" max="15566" width="2.6640625" style="108" customWidth="1"/>
    <col min="15567" max="15616" width="9" style="108"/>
    <col min="15617" max="15617" width="2.33203125" style="108" customWidth="1"/>
    <col min="15618" max="15820" width="0.88671875" style="108" customWidth="1"/>
    <col min="15821" max="15822" width="2.6640625" style="108" customWidth="1"/>
    <col min="15823" max="15872" width="9" style="108"/>
    <col min="15873" max="15873" width="2.33203125" style="108" customWidth="1"/>
    <col min="15874" max="16076" width="0.88671875" style="108" customWidth="1"/>
    <col min="16077" max="16078" width="2.6640625" style="108" customWidth="1"/>
    <col min="16079" max="16128" width="9" style="108"/>
    <col min="16129" max="16129" width="2.33203125" style="108" customWidth="1"/>
    <col min="16130" max="16332" width="0.88671875" style="108" customWidth="1"/>
    <col min="16333" max="16334" width="2.6640625" style="108" customWidth="1"/>
    <col min="16335" max="16384" width="9" style="108"/>
  </cols>
  <sheetData>
    <row r="1" spans="1:205">
      <c r="A1" s="110"/>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c r="BW1" s="110"/>
      <c r="BX1" s="110"/>
      <c r="BY1" s="110"/>
      <c r="BZ1" s="110"/>
      <c r="CA1" s="110"/>
      <c r="CB1" s="110"/>
      <c r="CC1" s="110"/>
      <c r="CD1" s="110"/>
      <c r="CE1" s="110"/>
      <c r="CF1" s="110"/>
      <c r="CG1" s="110"/>
      <c r="CH1" s="110"/>
      <c r="CI1" s="110"/>
      <c r="CJ1" s="110"/>
      <c r="CK1" s="110"/>
      <c r="CL1" s="110"/>
      <c r="CM1" s="110"/>
      <c r="CN1" s="110"/>
      <c r="CO1" s="110"/>
      <c r="CP1" s="110"/>
      <c r="CQ1" s="110"/>
      <c r="CR1" s="110"/>
      <c r="CS1" s="110"/>
      <c r="CT1" s="110"/>
      <c r="CU1" s="110"/>
      <c r="CV1" s="110"/>
      <c r="CW1" s="110"/>
      <c r="CX1" s="110"/>
      <c r="CY1" s="110"/>
      <c r="CZ1" s="110"/>
      <c r="DA1" s="110"/>
      <c r="DB1" s="110"/>
      <c r="DC1" s="110"/>
      <c r="DD1" s="110"/>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0"/>
      <c r="FG1" s="110"/>
      <c r="FH1" s="110"/>
      <c r="FI1" s="110"/>
      <c r="FJ1" s="110"/>
      <c r="FK1" s="110"/>
      <c r="FL1" s="110"/>
      <c r="FM1" s="110"/>
      <c r="FN1" s="110"/>
      <c r="FO1" s="110"/>
      <c r="FP1" s="110"/>
      <c r="FQ1" s="110"/>
      <c r="FR1" s="110"/>
      <c r="FS1" s="110"/>
      <c r="FT1" s="110"/>
      <c r="FU1" s="110"/>
      <c r="FV1" s="110"/>
      <c r="FW1" s="110"/>
      <c r="FX1" s="110"/>
      <c r="FY1" s="110"/>
      <c r="FZ1" s="110"/>
      <c r="GA1" s="110"/>
      <c r="GB1" s="110"/>
      <c r="GC1" s="110"/>
      <c r="GD1" s="110"/>
      <c r="GE1" s="110"/>
      <c r="GF1" s="110"/>
      <c r="GG1" s="110"/>
      <c r="GH1" s="110"/>
      <c r="GI1" s="110"/>
      <c r="GJ1" s="110"/>
      <c r="GK1" s="110"/>
      <c r="GL1" s="110"/>
      <c r="GM1" s="110"/>
      <c r="GN1" s="110"/>
      <c r="GO1" s="110"/>
      <c r="GP1" s="110"/>
      <c r="GQ1" s="110"/>
      <c r="GR1" s="110"/>
      <c r="GS1" s="110"/>
      <c r="GT1" s="110"/>
      <c r="GU1" s="110"/>
      <c r="GV1" s="110"/>
      <c r="GW1" s="110"/>
    </row>
    <row r="2" spans="1:205" ht="11.25" customHeight="1">
      <c r="A2" s="111"/>
      <c r="B2" s="109"/>
      <c r="C2" s="109"/>
      <c r="D2" s="109"/>
      <c r="E2" s="109"/>
      <c r="F2" s="109"/>
      <c r="G2" s="109"/>
      <c r="H2" s="109"/>
      <c r="I2" s="947" t="s">
        <v>553</v>
      </c>
      <c r="J2" s="948"/>
      <c r="K2" s="948"/>
      <c r="L2" s="948"/>
      <c r="M2" s="948"/>
      <c r="N2" s="948"/>
      <c r="O2" s="948"/>
      <c r="P2" s="948"/>
      <c r="Q2" s="948"/>
      <c r="R2" s="948"/>
      <c r="S2" s="948"/>
      <c r="T2" s="948"/>
      <c r="U2" s="948"/>
      <c r="V2" s="948"/>
      <c r="W2" s="948"/>
      <c r="X2" s="948"/>
      <c r="Y2" s="948"/>
      <c r="Z2" s="948"/>
      <c r="AA2" s="948"/>
      <c r="AB2" s="948"/>
      <c r="AC2" s="948"/>
      <c r="AD2" s="948"/>
      <c r="AE2" s="948"/>
      <c r="AF2" s="948"/>
      <c r="AG2" s="948"/>
      <c r="AH2" s="948"/>
      <c r="AI2" s="948"/>
      <c r="AJ2" s="948"/>
      <c r="AK2" s="948"/>
      <c r="AL2" s="948"/>
      <c r="AM2" s="948"/>
      <c r="AN2" s="948"/>
      <c r="AO2" s="948"/>
      <c r="AP2" s="948"/>
      <c r="AQ2" s="948"/>
      <c r="AR2" s="948"/>
      <c r="AS2" s="948"/>
      <c r="AT2" s="948"/>
      <c r="AU2" s="948"/>
      <c r="AV2" s="948"/>
      <c r="AW2" s="948"/>
      <c r="AX2" s="948"/>
      <c r="AY2" s="948"/>
      <c r="AZ2" s="948"/>
      <c r="BA2" s="948"/>
      <c r="BB2" s="948"/>
      <c r="BC2" s="948"/>
      <c r="BD2" s="948"/>
      <c r="BE2" s="948"/>
      <c r="BF2" s="948"/>
      <c r="BG2" s="109"/>
      <c r="BH2" s="109"/>
      <c r="BI2" s="109"/>
      <c r="BJ2" s="109"/>
      <c r="BK2" s="109"/>
      <c r="BL2" s="109"/>
      <c r="BM2" s="109"/>
      <c r="BN2" s="109"/>
      <c r="BO2" s="109"/>
      <c r="BP2" s="109"/>
      <c r="BQ2" s="109"/>
      <c r="BR2" s="109"/>
      <c r="BS2" s="109"/>
      <c r="BT2" s="109"/>
      <c r="BU2" s="109"/>
      <c r="BV2" s="109"/>
      <c r="BW2" s="112"/>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96"/>
      <c r="GS2" s="112"/>
      <c r="GT2" s="113"/>
      <c r="GU2" s="113"/>
      <c r="GV2" s="113"/>
      <c r="GW2" s="114"/>
    </row>
    <row r="3" spans="1:205" ht="11.25" customHeight="1">
      <c r="A3" s="111"/>
      <c r="B3" s="109"/>
      <c r="C3" s="109"/>
      <c r="D3" s="109"/>
      <c r="E3" s="109"/>
      <c r="F3" s="109"/>
      <c r="G3" s="109"/>
      <c r="H3" s="109"/>
      <c r="I3" s="949"/>
      <c r="J3" s="950"/>
      <c r="K3" s="950"/>
      <c r="L3" s="950"/>
      <c r="M3" s="950"/>
      <c r="N3" s="950"/>
      <c r="O3" s="950"/>
      <c r="P3" s="950"/>
      <c r="Q3" s="950"/>
      <c r="R3" s="950"/>
      <c r="S3" s="950"/>
      <c r="T3" s="950"/>
      <c r="U3" s="950"/>
      <c r="V3" s="950"/>
      <c r="W3" s="950"/>
      <c r="X3" s="950"/>
      <c r="Y3" s="950"/>
      <c r="Z3" s="950"/>
      <c r="AA3" s="950"/>
      <c r="AB3" s="950"/>
      <c r="AC3" s="950"/>
      <c r="AD3" s="950"/>
      <c r="AE3" s="950"/>
      <c r="AF3" s="950"/>
      <c r="AG3" s="950"/>
      <c r="AH3" s="950"/>
      <c r="AI3" s="950"/>
      <c r="AJ3" s="950"/>
      <c r="AK3" s="950"/>
      <c r="AL3" s="950"/>
      <c r="AM3" s="950"/>
      <c r="AN3" s="950"/>
      <c r="AO3" s="950"/>
      <c r="AP3" s="950"/>
      <c r="AQ3" s="950"/>
      <c r="AR3" s="950"/>
      <c r="AS3" s="950"/>
      <c r="AT3" s="950"/>
      <c r="AU3" s="950"/>
      <c r="AV3" s="950"/>
      <c r="AW3" s="950"/>
      <c r="AX3" s="950"/>
      <c r="AY3" s="950"/>
      <c r="AZ3" s="950"/>
      <c r="BA3" s="950"/>
      <c r="BB3" s="950"/>
      <c r="BC3" s="950"/>
      <c r="BD3" s="950"/>
      <c r="BE3" s="950"/>
      <c r="BF3" s="950"/>
      <c r="BG3" s="109"/>
      <c r="BH3" s="109"/>
      <c r="BI3" s="109"/>
      <c r="BJ3" s="109"/>
      <c r="BK3" s="109"/>
      <c r="BL3" s="109"/>
      <c r="BM3" s="109"/>
      <c r="BN3" s="109"/>
      <c r="BO3" s="109"/>
      <c r="BP3" s="109"/>
      <c r="BQ3" s="109"/>
      <c r="BR3" s="109"/>
      <c r="BS3" s="109"/>
      <c r="BT3" s="109"/>
      <c r="BU3" s="109"/>
      <c r="BV3" s="109"/>
      <c r="BW3" s="919" t="s">
        <v>562</v>
      </c>
      <c r="BX3" s="920"/>
      <c r="BY3" s="920"/>
      <c r="BZ3" s="920"/>
      <c r="CA3" s="920"/>
      <c r="CB3" s="920"/>
      <c r="CC3" s="920"/>
      <c r="CD3" s="920"/>
      <c r="CE3" s="920"/>
      <c r="CF3" s="920"/>
      <c r="CG3" s="920"/>
      <c r="CH3" s="920"/>
      <c r="CI3" s="920"/>
      <c r="CJ3" s="920"/>
      <c r="CK3" s="920"/>
      <c r="CL3" s="920"/>
      <c r="CM3" s="920"/>
      <c r="CN3" s="920"/>
      <c r="CO3" s="920"/>
      <c r="CP3" s="920"/>
      <c r="CQ3" s="920"/>
      <c r="CR3" s="920"/>
      <c r="CS3" s="920"/>
      <c r="CT3" s="920"/>
      <c r="CU3" s="920"/>
      <c r="CV3" s="920"/>
      <c r="CW3" s="920"/>
      <c r="CX3" s="920"/>
      <c r="CY3" s="920"/>
      <c r="CZ3" s="920"/>
      <c r="DA3" s="920"/>
      <c r="DB3" s="920"/>
      <c r="DC3" s="920"/>
      <c r="DD3" s="920"/>
      <c r="DE3" s="920"/>
      <c r="DF3" s="920"/>
      <c r="DG3" s="920"/>
      <c r="DH3" s="920"/>
      <c r="DI3" s="920"/>
      <c r="DJ3" s="920"/>
      <c r="DK3" s="920"/>
      <c r="DL3" s="920"/>
      <c r="DM3" s="920"/>
      <c r="DN3" s="920"/>
      <c r="DO3" s="920"/>
      <c r="DP3" s="920"/>
      <c r="DQ3" s="920"/>
      <c r="DR3" s="920"/>
      <c r="DS3" s="920"/>
      <c r="DT3" s="920"/>
      <c r="DU3" s="920"/>
      <c r="DV3" s="920"/>
      <c r="DW3" s="920"/>
      <c r="DX3" s="920"/>
      <c r="DY3" s="920"/>
      <c r="DZ3" s="920"/>
      <c r="EA3" s="920"/>
      <c r="EB3" s="920"/>
      <c r="EC3" s="920"/>
      <c r="ED3" s="920"/>
      <c r="EE3" s="920"/>
      <c r="EF3" s="920"/>
      <c r="EG3" s="920"/>
      <c r="EH3" s="920"/>
      <c r="EI3" s="920"/>
      <c r="EJ3" s="920"/>
      <c r="EK3" s="920"/>
      <c r="EL3" s="920"/>
      <c r="EM3" s="920"/>
      <c r="EN3" s="920"/>
      <c r="EO3" s="920"/>
      <c r="EP3" s="920"/>
      <c r="EQ3" s="920"/>
      <c r="ER3" s="920"/>
      <c r="ES3" s="920"/>
      <c r="ET3" s="920"/>
      <c r="EU3" s="920"/>
      <c r="EV3" s="920"/>
      <c r="EW3" s="920"/>
      <c r="EX3" s="920"/>
      <c r="EY3" s="920"/>
      <c r="EZ3" s="920"/>
      <c r="FA3" s="920"/>
      <c r="FB3" s="920"/>
      <c r="FC3" s="920"/>
      <c r="FD3" s="920"/>
      <c r="FE3" s="920"/>
      <c r="FF3" s="920"/>
      <c r="FG3" s="920"/>
      <c r="FH3" s="920"/>
      <c r="FI3" s="920"/>
      <c r="FJ3" s="920"/>
      <c r="FK3" s="920"/>
      <c r="FL3" s="920"/>
      <c r="FM3" s="920"/>
      <c r="FN3" s="920"/>
      <c r="FO3" s="920"/>
      <c r="FP3" s="920"/>
      <c r="FQ3" s="920"/>
      <c r="FR3" s="920"/>
      <c r="FS3" s="920"/>
      <c r="FT3" s="920"/>
      <c r="FU3" s="920"/>
      <c r="FV3" s="920"/>
      <c r="FW3" s="920"/>
      <c r="FX3" s="920"/>
      <c r="FY3" s="920"/>
      <c r="FZ3" s="920"/>
      <c r="GA3" s="920"/>
      <c r="GB3" s="920"/>
      <c r="GC3" s="920"/>
      <c r="GD3" s="920"/>
      <c r="GE3" s="920"/>
      <c r="GF3" s="920"/>
      <c r="GG3" s="920"/>
      <c r="GH3" s="920"/>
      <c r="GI3" s="920"/>
      <c r="GJ3" s="920"/>
      <c r="GK3" s="920"/>
      <c r="GL3" s="920"/>
      <c r="GM3" s="920"/>
      <c r="GN3" s="920"/>
      <c r="GO3" s="920"/>
      <c r="GP3" s="920"/>
      <c r="GQ3" s="920"/>
      <c r="GR3" s="921"/>
      <c r="GS3" s="115"/>
      <c r="GT3" s="109"/>
      <c r="GU3" s="109"/>
      <c r="GV3" s="109"/>
      <c r="GW3" s="116"/>
    </row>
    <row r="4" spans="1:205" ht="11.25" customHeight="1">
      <c r="A4" s="111"/>
      <c r="B4" s="109"/>
      <c r="C4" s="109"/>
      <c r="D4" s="109"/>
      <c r="E4" s="109"/>
      <c r="F4" s="109"/>
      <c r="G4" s="109"/>
      <c r="H4" s="117"/>
      <c r="I4" s="118"/>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919"/>
      <c r="BX4" s="920"/>
      <c r="BY4" s="920"/>
      <c r="BZ4" s="920"/>
      <c r="CA4" s="920"/>
      <c r="CB4" s="920"/>
      <c r="CC4" s="920"/>
      <c r="CD4" s="920"/>
      <c r="CE4" s="920"/>
      <c r="CF4" s="920"/>
      <c r="CG4" s="920"/>
      <c r="CH4" s="920"/>
      <c r="CI4" s="920"/>
      <c r="CJ4" s="920"/>
      <c r="CK4" s="920"/>
      <c r="CL4" s="920"/>
      <c r="CM4" s="920"/>
      <c r="CN4" s="920"/>
      <c r="CO4" s="920"/>
      <c r="CP4" s="920"/>
      <c r="CQ4" s="920"/>
      <c r="CR4" s="920"/>
      <c r="CS4" s="920"/>
      <c r="CT4" s="920"/>
      <c r="CU4" s="920"/>
      <c r="CV4" s="920"/>
      <c r="CW4" s="920"/>
      <c r="CX4" s="920"/>
      <c r="CY4" s="920"/>
      <c r="CZ4" s="920"/>
      <c r="DA4" s="920"/>
      <c r="DB4" s="920"/>
      <c r="DC4" s="920"/>
      <c r="DD4" s="920"/>
      <c r="DE4" s="920"/>
      <c r="DF4" s="920"/>
      <c r="DG4" s="920"/>
      <c r="DH4" s="920"/>
      <c r="DI4" s="920"/>
      <c r="DJ4" s="920"/>
      <c r="DK4" s="920"/>
      <c r="DL4" s="920"/>
      <c r="DM4" s="920"/>
      <c r="DN4" s="920"/>
      <c r="DO4" s="920"/>
      <c r="DP4" s="920"/>
      <c r="DQ4" s="920"/>
      <c r="DR4" s="920"/>
      <c r="DS4" s="920"/>
      <c r="DT4" s="920"/>
      <c r="DU4" s="920"/>
      <c r="DV4" s="920"/>
      <c r="DW4" s="920"/>
      <c r="DX4" s="920"/>
      <c r="DY4" s="920"/>
      <c r="DZ4" s="920"/>
      <c r="EA4" s="920"/>
      <c r="EB4" s="920"/>
      <c r="EC4" s="920"/>
      <c r="ED4" s="920"/>
      <c r="EE4" s="920"/>
      <c r="EF4" s="920"/>
      <c r="EG4" s="920"/>
      <c r="EH4" s="920"/>
      <c r="EI4" s="920"/>
      <c r="EJ4" s="920"/>
      <c r="EK4" s="920"/>
      <c r="EL4" s="920"/>
      <c r="EM4" s="920"/>
      <c r="EN4" s="920"/>
      <c r="EO4" s="920"/>
      <c r="EP4" s="920"/>
      <c r="EQ4" s="920"/>
      <c r="ER4" s="920"/>
      <c r="ES4" s="920"/>
      <c r="ET4" s="920"/>
      <c r="EU4" s="920"/>
      <c r="EV4" s="920"/>
      <c r="EW4" s="920"/>
      <c r="EX4" s="920"/>
      <c r="EY4" s="920"/>
      <c r="EZ4" s="920"/>
      <c r="FA4" s="920"/>
      <c r="FB4" s="920"/>
      <c r="FC4" s="920"/>
      <c r="FD4" s="920"/>
      <c r="FE4" s="920"/>
      <c r="FF4" s="920"/>
      <c r="FG4" s="920"/>
      <c r="FH4" s="920"/>
      <c r="FI4" s="920"/>
      <c r="FJ4" s="920"/>
      <c r="FK4" s="920"/>
      <c r="FL4" s="920"/>
      <c r="FM4" s="920"/>
      <c r="FN4" s="920"/>
      <c r="FO4" s="920"/>
      <c r="FP4" s="920"/>
      <c r="FQ4" s="920"/>
      <c r="FR4" s="920"/>
      <c r="FS4" s="920"/>
      <c r="FT4" s="920"/>
      <c r="FU4" s="920"/>
      <c r="FV4" s="920"/>
      <c r="FW4" s="920"/>
      <c r="FX4" s="920"/>
      <c r="FY4" s="920"/>
      <c r="FZ4" s="920"/>
      <c r="GA4" s="920"/>
      <c r="GB4" s="920"/>
      <c r="GC4" s="920"/>
      <c r="GD4" s="920"/>
      <c r="GE4" s="920"/>
      <c r="GF4" s="920"/>
      <c r="GG4" s="920"/>
      <c r="GH4" s="920"/>
      <c r="GI4" s="920"/>
      <c r="GJ4" s="920"/>
      <c r="GK4" s="920"/>
      <c r="GL4" s="920"/>
      <c r="GM4" s="920"/>
      <c r="GN4" s="920"/>
      <c r="GO4" s="920"/>
      <c r="GP4" s="920"/>
      <c r="GQ4" s="920"/>
      <c r="GR4" s="921"/>
      <c r="GS4" s="115"/>
      <c r="GT4" s="109"/>
      <c r="GU4" s="109"/>
      <c r="GV4" s="109"/>
      <c r="GW4" s="116"/>
    </row>
    <row r="5" spans="1:205" ht="11.25" customHeight="1">
      <c r="A5" s="111"/>
      <c r="B5" s="119"/>
      <c r="C5" s="119"/>
      <c r="D5" s="119"/>
      <c r="E5" s="119"/>
      <c r="F5" s="119"/>
      <c r="G5" s="119"/>
      <c r="H5" s="117"/>
      <c r="I5" s="118"/>
      <c r="J5" s="119"/>
      <c r="K5" s="119"/>
      <c r="L5" s="109"/>
      <c r="M5" s="109"/>
      <c r="N5" s="120"/>
      <c r="O5" s="120"/>
      <c r="P5" s="120"/>
      <c r="Q5" s="120"/>
      <c r="R5" s="120"/>
      <c r="S5" s="120"/>
      <c r="T5" s="120"/>
      <c r="U5" s="120"/>
      <c r="V5" s="120"/>
      <c r="W5" s="120"/>
      <c r="X5" s="120"/>
      <c r="Y5" s="120"/>
      <c r="Z5" s="120"/>
      <c r="AA5" s="121"/>
      <c r="AB5" s="109"/>
      <c r="AC5" s="109"/>
      <c r="AD5" s="122"/>
      <c r="AE5" s="122"/>
      <c r="AF5" s="122"/>
      <c r="AG5" s="122"/>
      <c r="AH5" s="122"/>
      <c r="AI5" s="122"/>
      <c r="AJ5" s="123"/>
      <c r="AK5" s="109"/>
      <c r="AL5" s="109"/>
      <c r="AM5" s="120"/>
      <c r="AN5" s="120"/>
      <c r="AO5" s="120"/>
      <c r="AP5" s="120"/>
      <c r="AQ5" s="120"/>
      <c r="AR5" s="120"/>
      <c r="AS5" s="120"/>
      <c r="AT5" s="120"/>
      <c r="AU5" s="120"/>
      <c r="AV5" s="120"/>
      <c r="AW5" s="120"/>
      <c r="AX5" s="120"/>
      <c r="AY5" s="109"/>
      <c r="AZ5" s="122"/>
      <c r="BA5" s="122"/>
      <c r="BB5" s="122"/>
      <c r="BC5" s="109"/>
      <c r="BD5" s="109"/>
      <c r="BE5" s="109"/>
      <c r="BF5" s="109"/>
      <c r="BG5" s="109"/>
      <c r="BH5" s="109"/>
      <c r="BI5" s="109"/>
      <c r="BJ5" s="109"/>
      <c r="BK5" s="109"/>
      <c r="BL5" s="109"/>
      <c r="BM5" s="109"/>
      <c r="BN5" s="109"/>
      <c r="BO5" s="109"/>
      <c r="BP5" s="109"/>
      <c r="BQ5" s="109"/>
      <c r="BR5" s="109"/>
      <c r="BS5" s="109"/>
      <c r="BT5" s="109"/>
      <c r="BU5" s="109"/>
      <c r="BV5" s="109"/>
      <c r="BW5" s="1015" t="s">
        <v>237</v>
      </c>
      <c r="BX5" s="931"/>
      <c r="BY5" s="931"/>
      <c r="BZ5" s="931"/>
      <c r="CA5" s="109"/>
      <c r="CB5" s="109"/>
      <c r="CC5" s="109"/>
      <c r="CD5" s="109"/>
      <c r="CE5" s="109"/>
      <c r="CF5" s="109"/>
      <c r="CG5" s="109"/>
      <c r="CH5" s="109"/>
      <c r="CI5" s="109"/>
      <c r="CJ5" s="109"/>
      <c r="CK5" s="109"/>
      <c r="CL5" s="109"/>
      <c r="CM5" s="109"/>
      <c r="CN5" s="109"/>
      <c r="CO5" s="109"/>
      <c r="CP5" s="109"/>
      <c r="CQ5" s="109"/>
      <c r="CR5" s="109"/>
      <c r="CS5" s="109"/>
      <c r="CT5" s="109"/>
      <c r="CU5" s="109"/>
      <c r="CV5" s="109"/>
      <c r="CW5" s="119"/>
      <c r="CX5" s="119"/>
      <c r="CY5" s="119"/>
      <c r="CZ5" s="119"/>
      <c r="DA5" s="109"/>
      <c r="DB5" s="109"/>
      <c r="DC5" s="109"/>
      <c r="DD5" s="109"/>
      <c r="DE5" s="109"/>
      <c r="DF5" s="109"/>
      <c r="DG5" s="109"/>
      <c r="DH5" s="109"/>
      <c r="DI5" s="109"/>
      <c r="DJ5" s="109"/>
      <c r="DK5" s="109"/>
      <c r="DL5" s="109"/>
      <c r="DM5" s="120"/>
      <c r="DN5" s="120"/>
      <c r="DO5" s="120"/>
      <c r="DP5" s="120"/>
      <c r="DQ5" s="120"/>
      <c r="DR5" s="120"/>
      <c r="DS5" s="120"/>
      <c r="DT5" s="120"/>
      <c r="DU5" s="120"/>
      <c r="DV5" s="120"/>
      <c r="DW5" s="120"/>
      <c r="DX5" s="120"/>
      <c r="DY5" s="120"/>
      <c r="DZ5" s="120"/>
      <c r="EA5" s="120"/>
      <c r="EB5" s="120"/>
      <c r="EC5" s="120"/>
      <c r="ED5" s="120"/>
      <c r="EE5" s="120"/>
      <c r="EF5" s="120"/>
      <c r="EG5" s="120"/>
      <c r="EH5" s="120"/>
      <c r="EI5" s="120"/>
      <c r="EJ5" s="120"/>
      <c r="EK5" s="120"/>
      <c r="EL5" s="120"/>
      <c r="EM5" s="120"/>
      <c r="EN5" s="120"/>
      <c r="EO5" s="120"/>
      <c r="EP5" s="120"/>
      <c r="EQ5" s="120"/>
      <c r="ER5" s="120"/>
      <c r="ES5" s="120"/>
      <c r="ET5" s="120"/>
      <c r="EU5" s="120"/>
      <c r="EV5" s="120"/>
      <c r="EW5" s="120"/>
      <c r="EX5" s="120"/>
      <c r="EY5" s="120"/>
      <c r="EZ5" s="120"/>
      <c r="FA5" s="120"/>
      <c r="FB5" s="120"/>
      <c r="FC5" s="120"/>
      <c r="FD5" s="120"/>
      <c r="FE5" s="120"/>
      <c r="FF5" s="120"/>
      <c r="FG5" s="120"/>
      <c r="FH5" s="120"/>
      <c r="FI5" s="120"/>
      <c r="FJ5" s="120"/>
      <c r="FK5" s="120"/>
      <c r="FL5" s="120"/>
      <c r="FM5" s="120"/>
      <c r="FN5" s="120"/>
      <c r="FO5" s="120"/>
      <c r="FP5" s="120"/>
      <c r="FQ5" s="109"/>
      <c r="FR5" s="109"/>
      <c r="FS5" s="109"/>
      <c r="FT5" s="109"/>
      <c r="FU5" s="109"/>
      <c r="FV5" s="109"/>
      <c r="FW5" s="109"/>
      <c r="FX5" s="109"/>
      <c r="FY5" s="109"/>
      <c r="FZ5" s="109"/>
      <c r="GA5" s="109"/>
      <c r="GB5" s="109"/>
      <c r="GC5" s="109"/>
      <c r="GD5" s="109"/>
      <c r="GE5" s="109"/>
      <c r="GF5" s="109"/>
      <c r="GG5" s="109"/>
      <c r="GH5" s="109"/>
      <c r="GI5" s="109"/>
      <c r="GJ5" s="109"/>
      <c r="GK5" s="109"/>
      <c r="GL5" s="120"/>
      <c r="GM5" s="120"/>
      <c r="GN5" s="120"/>
      <c r="GO5" s="109"/>
      <c r="GP5" s="931" t="s">
        <v>238</v>
      </c>
      <c r="GQ5" s="931"/>
      <c r="GR5" s="932"/>
      <c r="GS5" s="115"/>
      <c r="GT5" s="109"/>
      <c r="GU5" s="109"/>
      <c r="GV5" s="109"/>
      <c r="GW5" s="116"/>
    </row>
    <row r="6" spans="1:205" ht="11.25" customHeight="1">
      <c r="A6" s="111"/>
      <c r="B6" s="119"/>
      <c r="C6" s="119"/>
      <c r="D6" s="119"/>
      <c r="E6" s="119"/>
      <c r="F6" s="119"/>
      <c r="G6" s="119"/>
      <c r="H6" s="117"/>
      <c r="I6" s="118"/>
      <c r="J6" s="119"/>
      <c r="K6" s="119"/>
      <c r="L6" s="109"/>
      <c r="M6" s="109"/>
      <c r="N6" s="120"/>
      <c r="O6" s="120"/>
      <c r="P6" s="120"/>
      <c r="Q6" s="120"/>
      <c r="R6" s="120"/>
      <c r="S6" s="120"/>
      <c r="T6" s="120"/>
      <c r="U6" s="120"/>
      <c r="V6" s="120"/>
      <c r="W6" s="120"/>
      <c r="X6" s="120"/>
      <c r="Y6" s="120"/>
      <c r="Z6" s="120"/>
      <c r="AA6" s="121"/>
      <c r="AB6" s="109"/>
      <c r="AC6" s="109"/>
      <c r="AD6" s="122"/>
      <c r="AE6" s="122"/>
      <c r="AF6" s="122"/>
      <c r="AG6" s="122"/>
      <c r="AH6" s="122"/>
      <c r="AI6" s="122"/>
      <c r="AJ6" s="123"/>
      <c r="AK6" s="109"/>
      <c r="AL6" s="109"/>
      <c r="AM6" s="120"/>
      <c r="AN6" s="120"/>
      <c r="AO6" s="120"/>
      <c r="AP6" s="120"/>
      <c r="AQ6" s="120"/>
      <c r="AR6" s="120"/>
      <c r="AS6" s="120"/>
      <c r="AT6" s="120"/>
      <c r="AU6" s="120"/>
      <c r="AV6" s="120"/>
      <c r="AW6" s="120"/>
      <c r="AX6" s="120"/>
      <c r="AY6" s="109"/>
      <c r="AZ6" s="122"/>
      <c r="BA6" s="122"/>
      <c r="BB6" s="122"/>
      <c r="BC6" s="109"/>
      <c r="BD6" s="109"/>
      <c r="BE6" s="109"/>
      <c r="BF6" s="109"/>
      <c r="BG6" s="109"/>
      <c r="BH6" s="109"/>
      <c r="BI6" s="109"/>
      <c r="BJ6" s="109"/>
      <c r="BK6" s="109"/>
      <c r="BL6" s="109"/>
      <c r="BM6" s="109"/>
      <c r="BN6" s="109"/>
      <c r="BO6" s="109"/>
      <c r="BP6" s="109"/>
      <c r="BQ6" s="109"/>
      <c r="BR6" s="109"/>
      <c r="BS6" s="109"/>
      <c r="BT6" s="109"/>
      <c r="BU6" s="109"/>
      <c r="BV6" s="109"/>
      <c r="BW6" s="1015"/>
      <c r="BX6" s="931"/>
      <c r="BY6" s="931"/>
      <c r="BZ6" s="931"/>
      <c r="CA6" s="109"/>
      <c r="CB6" s="109"/>
      <c r="CC6" s="109"/>
      <c r="CD6" s="109"/>
      <c r="CE6" s="109"/>
      <c r="CF6" s="109"/>
      <c r="CG6" s="109"/>
      <c r="CH6" s="109"/>
      <c r="CI6" s="109"/>
      <c r="CJ6" s="109"/>
      <c r="CK6" s="109"/>
      <c r="CL6" s="109"/>
      <c r="CM6" s="109"/>
      <c r="CN6" s="109"/>
      <c r="CO6" s="109"/>
      <c r="CP6" s="109"/>
      <c r="CQ6" s="109"/>
      <c r="CR6" s="109"/>
      <c r="CS6" s="109"/>
      <c r="CT6" s="109"/>
      <c r="CU6" s="109"/>
      <c r="CV6" s="109"/>
      <c r="CW6" s="119"/>
      <c r="CX6" s="119"/>
      <c r="CY6" s="119"/>
      <c r="CZ6" s="119"/>
      <c r="DA6" s="109"/>
      <c r="DB6" s="109"/>
      <c r="DC6" s="109"/>
      <c r="DD6" s="109"/>
      <c r="DE6" s="109"/>
      <c r="DF6" s="109"/>
      <c r="DG6" s="109"/>
      <c r="DH6" s="109"/>
      <c r="DI6" s="109"/>
      <c r="DJ6" s="109"/>
      <c r="DK6" s="109"/>
      <c r="DL6" s="109"/>
      <c r="DM6" s="120"/>
      <c r="DN6" s="120"/>
      <c r="DO6" s="120"/>
      <c r="DP6" s="120"/>
      <c r="DQ6" s="120"/>
      <c r="DR6" s="120"/>
      <c r="DS6" s="120"/>
      <c r="DT6" s="120"/>
      <c r="DU6" s="120"/>
      <c r="DV6" s="120"/>
      <c r="DW6" s="120"/>
      <c r="DX6" s="120"/>
      <c r="DY6" s="120"/>
      <c r="DZ6" s="120"/>
      <c r="EA6" s="120"/>
      <c r="EB6" s="120"/>
      <c r="EC6" s="120"/>
      <c r="ED6" s="120"/>
      <c r="EE6" s="120"/>
      <c r="EF6" s="120"/>
      <c r="EG6" s="120"/>
      <c r="EH6" s="120"/>
      <c r="EI6" s="120"/>
      <c r="EJ6" s="120"/>
      <c r="EK6" s="120"/>
      <c r="EL6" s="120"/>
      <c r="EM6" s="120"/>
      <c r="EN6" s="120"/>
      <c r="EO6" s="120"/>
      <c r="EP6" s="120"/>
      <c r="EQ6" s="120"/>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09"/>
      <c r="FR6" s="109"/>
      <c r="FS6" s="109"/>
      <c r="FT6" s="109"/>
      <c r="FU6" s="109"/>
      <c r="FV6" s="109"/>
      <c r="FW6" s="109"/>
      <c r="FX6" s="109"/>
      <c r="FY6" s="109"/>
      <c r="FZ6" s="109"/>
      <c r="GA6" s="109"/>
      <c r="GB6" s="109"/>
      <c r="GC6" s="109"/>
      <c r="GD6" s="109"/>
      <c r="GE6" s="109"/>
      <c r="GF6" s="109"/>
      <c r="GG6" s="109"/>
      <c r="GH6" s="109"/>
      <c r="GI6" s="109"/>
      <c r="GJ6" s="109"/>
      <c r="GK6" s="120"/>
      <c r="GL6" s="120"/>
      <c r="GM6" s="120"/>
      <c r="GN6" s="120"/>
      <c r="GO6" s="109"/>
      <c r="GP6" s="931"/>
      <c r="GQ6" s="931"/>
      <c r="GR6" s="932"/>
      <c r="GS6" s="115"/>
      <c r="GT6" s="109"/>
      <c r="GU6" s="109"/>
      <c r="GV6" s="109"/>
      <c r="GW6" s="116"/>
    </row>
    <row r="7" spans="1:205" ht="11.25" customHeight="1">
      <c r="A7" s="111"/>
      <c r="B7" s="119"/>
      <c r="C7" s="119"/>
      <c r="D7" s="119"/>
      <c r="E7" s="119"/>
      <c r="F7" s="119"/>
      <c r="G7" s="119"/>
      <c r="H7" s="117"/>
      <c r="I7" s="118"/>
      <c r="J7" s="119"/>
      <c r="K7" s="119"/>
      <c r="L7" s="109"/>
      <c r="M7" s="109"/>
      <c r="N7" s="109"/>
      <c r="O7" s="109"/>
      <c r="P7" s="109"/>
      <c r="Q7" s="109"/>
      <c r="R7" s="109"/>
      <c r="S7" s="109"/>
      <c r="T7" s="109"/>
      <c r="U7" s="109"/>
      <c r="V7" s="109"/>
      <c r="W7" s="109"/>
      <c r="X7" s="109"/>
      <c r="Y7" s="109"/>
      <c r="Z7" s="109"/>
      <c r="AA7" s="109"/>
      <c r="AB7" s="109"/>
      <c r="AC7" s="109"/>
      <c r="AD7" s="120"/>
      <c r="AE7" s="120"/>
      <c r="AF7" s="120"/>
      <c r="AG7" s="120"/>
      <c r="AH7" s="120"/>
      <c r="AI7" s="120"/>
      <c r="AJ7" s="121"/>
      <c r="AK7" s="109"/>
      <c r="AL7" s="109"/>
      <c r="AM7" s="109"/>
      <c r="AN7" s="109"/>
      <c r="AO7" s="109"/>
      <c r="AP7" s="109"/>
      <c r="AQ7" s="109"/>
      <c r="AR7" s="109"/>
      <c r="AS7" s="109"/>
      <c r="AT7" s="109"/>
      <c r="AU7" s="109"/>
      <c r="AV7" s="109"/>
      <c r="AW7" s="109"/>
      <c r="AX7" s="109"/>
      <c r="AY7" s="109"/>
      <c r="AZ7" s="120"/>
      <c r="BA7" s="120"/>
      <c r="BB7" s="120"/>
      <c r="BC7" s="109"/>
      <c r="BD7" s="109"/>
      <c r="BE7" s="109"/>
      <c r="BF7" s="109"/>
      <c r="BG7" s="109"/>
      <c r="BH7" s="109"/>
      <c r="BI7" s="109"/>
      <c r="BJ7" s="109"/>
      <c r="BK7" s="109"/>
      <c r="BL7" s="109"/>
      <c r="BM7" s="109"/>
      <c r="BN7" s="109"/>
      <c r="BO7" s="109"/>
      <c r="BP7" s="109"/>
      <c r="BQ7" s="109"/>
      <c r="BR7" s="109"/>
      <c r="BS7" s="109"/>
      <c r="BT7" s="109"/>
      <c r="BU7" s="109"/>
      <c r="BV7" s="109"/>
      <c r="BW7" s="1015"/>
      <c r="BX7" s="931"/>
      <c r="BY7" s="931"/>
      <c r="BZ7" s="931"/>
      <c r="CA7" s="109"/>
      <c r="CB7" s="109"/>
      <c r="CC7" s="109"/>
      <c r="CD7" s="109"/>
      <c r="CE7" s="109"/>
      <c r="CF7" s="109"/>
      <c r="CG7" s="120"/>
      <c r="CH7" s="120"/>
      <c r="CI7" s="120"/>
      <c r="CJ7" s="120"/>
      <c r="CK7" s="120"/>
      <c r="CL7" s="120"/>
      <c r="CM7" s="120"/>
      <c r="CN7" s="120"/>
      <c r="CO7" s="120"/>
      <c r="CP7" s="120"/>
      <c r="CQ7" s="109"/>
      <c r="CR7" s="109"/>
      <c r="CS7" s="109"/>
      <c r="CT7" s="109"/>
      <c r="CU7" s="109"/>
      <c r="CV7" s="109"/>
      <c r="CW7" s="119"/>
      <c r="CX7" s="119"/>
      <c r="CY7" s="119"/>
      <c r="CZ7" s="119"/>
      <c r="DA7" s="109"/>
      <c r="DB7" s="109"/>
      <c r="DC7" s="109"/>
      <c r="DD7" s="109"/>
      <c r="DE7" s="109"/>
      <c r="DF7" s="109"/>
      <c r="DG7" s="109"/>
      <c r="DH7" s="109"/>
      <c r="DI7" s="109"/>
      <c r="DJ7" s="109"/>
      <c r="DK7" s="109"/>
      <c r="DL7" s="109"/>
      <c r="DM7" s="109"/>
      <c r="DN7" s="109"/>
      <c r="DO7" s="109"/>
      <c r="DP7" s="109"/>
      <c r="DQ7" s="109"/>
      <c r="DR7" s="109"/>
      <c r="DS7" s="109"/>
      <c r="DT7" s="109"/>
      <c r="DU7" s="109"/>
      <c r="DV7" s="109"/>
      <c r="DW7" s="109"/>
      <c r="DX7" s="109"/>
      <c r="DY7" s="109"/>
      <c r="DZ7" s="109"/>
      <c r="EA7" s="109"/>
      <c r="EB7" s="109"/>
      <c r="EC7" s="109"/>
      <c r="ED7" s="109"/>
      <c r="EE7" s="109"/>
      <c r="EF7" s="109"/>
      <c r="EG7" s="109"/>
      <c r="EH7" s="109"/>
      <c r="EI7" s="109"/>
      <c r="EJ7" s="109"/>
      <c r="EK7" s="109"/>
      <c r="EL7" s="109"/>
      <c r="EM7" s="109"/>
      <c r="EN7" s="109"/>
      <c r="EO7" s="109"/>
      <c r="EP7" s="109"/>
      <c r="EQ7" s="109"/>
      <c r="ER7" s="109"/>
      <c r="ES7" s="109"/>
      <c r="ET7" s="109"/>
      <c r="EU7" s="109"/>
      <c r="EV7" s="109"/>
      <c r="EW7" s="109"/>
      <c r="EX7" s="109"/>
      <c r="EY7" s="109"/>
      <c r="EZ7" s="109"/>
      <c r="FA7" s="109"/>
      <c r="FB7" s="109"/>
      <c r="FC7" s="109"/>
      <c r="FD7" s="109"/>
      <c r="FE7" s="109"/>
      <c r="FF7" s="109"/>
      <c r="FG7" s="109"/>
      <c r="FH7" s="109"/>
      <c r="FI7" s="109"/>
      <c r="FJ7" s="109"/>
      <c r="FK7" s="109"/>
      <c r="FL7" s="109"/>
      <c r="FM7" s="109"/>
      <c r="FN7" s="109"/>
      <c r="FO7" s="109"/>
      <c r="FP7" s="109"/>
      <c r="FQ7" s="109"/>
      <c r="FR7" s="109"/>
      <c r="FS7" s="109"/>
      <c r="FT7" s="109"/>
      <c r="FU7" s="109"/>
      <c r="FV7" s="109"/>
      <c r="FW7" s="109"/>
      <c r="FX7" s="109"/>
      <c r="FY7" s="109"/>
      <c r="FZ7" s="109"/>
      <c r="GA7" s="109"/>
      <c r="GB7" s="109"/>
      <c r="GC7" s="109"/>
      <c r="GD7" s="109"/>
      <c r="GE7" s="109"/>
      <c r="GF7" s="109"/>
      <c r="GG7" s="109"/>
      <c r="GH7" s="109"/>
      <c r="GI7" s="109"/>
      <c r="GJ7" s="109"/>
      <c r="GK7" s="120"/>
      <c r="GL7" s="120"/>
      <c r="GM7" s="120"/>
      <c r="GN7" s="120"/>
      <c r="GO7" s="109"/>
      <c r="GP7" s="931"/>
      <c r="GQ7" s="931"/>
      <c r="GR7" s="932"/>
      <c r="GS7" s="115"/>
      <c r="GT7" s="109"/>
      <c r="GU7" s="109"/>
      <c r="GV7" s="109"/>
      <c r="GW7" s="116"/>
    </row>
    <row r="8" spans="1:205" ht="11.25" customHeight="1">
      <c r="A8" s="111"/>
      <c r="B8" s="119"/>
      <c r="C8" s="119"/>
      <c r="D8" s="119"/>
      <c r="E8" s="119"/>
      <c r="F8" s="119"/>
      <c r="G8" s="119"/>
      <c r="H8" s="117"/>
      <c r="I8" s="118"/>
      <c r="J8" s="119"/>
      <c r="K8" s="119"/>
      <c r="L8" s="120"/>
      <c r="M8" s="120"/>
      <c r="N8" s="120"/>
      <c r="O8" s="120"/>
      <c r="P8" s="120"/>
      <c r="Q8" s="120"/>
      <c r="R8" s="120"/>
      <c r="S8" s="120"/>
      <c r="T8" s="120"/>
      <c r="U8" s="120"/>
      <c r="V8" s="120"/>
      <c r="W8" s="120"/>
      <c r="X8" s="120"/>
      <c r="Y8" s="120"/>
      <c r="Z8" s="120"/>
      <c r="AA8" s="120"/>
      <c r="AB8" s="120"/>
      <c r="AC8" s="120"/>
      <c r="AD8" s="120"/>
      <c r="AE8" s="120"/>
      <c r="AF8" s="120"/>
      <c r="AG8" s="120"/>
      <c r="AH8" s="120"/>
      <c r="AI8" s="120"/>
      <c r="AJ8" s="120"/>
      <c r="AK8" s="120"/>
      <c r="AL8" s="120"/>
      <c r="AM8" s="120"/>
      <c r="AN8" s="120"/>
      <c r="AO8" s="120"/>
      <c r="AP8" s="120"/>
      <c r="AQ8" s="120"/>
      <c r="AR8" s="120"/>
      <c r="AS8" s="120"/>
      <c r="AT8" s="120"/>
      <c r="AU8" s="120"/>
      <c r="AV8" s="120"/>
      <c r="AW8" s="120"/>
      <c r="AX8" s="120"/>
      <c r="AY8" s="120"/>
      <c r="AZ8" s="120"/>
      <c r="BA8" s="120"/>
      <c r="BB8" s="120"/>
      <c r="BC8" s="120"/>
      <c r="BD8" s="120"/>
      <c r="BE8" s="120"/>
      <c r="BF8" s="120"/>
      <c r="BG8" s="120"/>
      <c r="BH8" s="120"/>
      <c r="BI8" s="120"/>
      <c r="BJ8" s="120"/>
      <c r="BK8" s="120"/>
      <c r="BL8" s="120"/>
      <c r="BM8" s="120"/>
      <c r="BN8" s="120"/>
      <c r="BO8" s="120"/>
      <c r="BP8" s="120"/>
      <c r="BQ8" s="120"/>
      <c r="BR8" s="120"/>
      <c r="BS8" s="120"/>
      <c r="BT8" s="120"/>
      <c r="BU8" s="120"/>
      <c r="BV8" s="120"/>
      <c r="BW8" s="1015"/>
      <c r="BX8" s="931"/>
      <c r="BY8" s="931"/>
      <c r="BZ8" s="931"/>
      <c r="CA8" s="109"/>
      <c r="CB8" s="109"/>
      <c r="CC8" s="109"/>
      <c r="CD8" s="109"/>
      <c r="CE8" s="109"/>
      <c r="CF8" s="109"/>
      <c r="CG8" s="120"/>
      <c r="CH8" s="120"/>
      <c r="CI8" s="120"/>
      <c r="CJ8" s="120"/>
      <c r="CK8" s="120"/>
      <c r="CL8" s="120"/>
      <c r="CM8" s="120"/>
      <c r="CN8" s="120"/>
      <c r="CO8" s="120"/>
      <c r="CP8" s="120"/>
      <c r="CQ8" s="120"/>
      <c r="CR8" s="120"/>
      <c r="CS8" s="109"/>
      <c r="CT8" s="109"/>
      <c r="CU8" s="109"/>
      <c r="CV8" s="109"/>
      <c r="CW8" s="119"/>
      <c r="CX8" s="119"/>
      <c r="CY8" s="119"/>
      <c r="CZ8" s="119"/>
      <c r="DA8" s="109"/>
      <c r="DB8" s="109"/>
      <c r="DC8" s="109"/>
      <c r="DD8" s="109"/>
      <c r="DE8" s="120"/>
      <c r="DF8" s="120"/>
      <c r="DG8" s="120"/>
      <c r="DH8" s="120"/>
      <c r="DI8" s="120"/>
      <c r="DJ8" s="120"/>
      <c r="DK8" s="120"/>
      <c r="DL8" s="120"/>
      <c r="DM8" s="120"/>
      <c r="DN8" s="120"/>
      <c r="DO8" s="120"/>
      <c r="DP8" s="120"/>
      <c r="DQ8" s="120"/>
      <c r="DR8" s="120"/>
      <c r="DS8" s="120"/>
      <c r="DT8" s="120"/>
      <c r="DU8" s="120"/>
      <c r="DV8" s="120"/>
      <c r="DW8" s="120"/>
      <c r="DX8" s="120"/>
      <c r="DY8" s="120"/>
      <c r="DZ8" s="120"/>
      <c r="EA8" s="120"/>
      <c r="EB8" s="120"/>
      <c r="EC8" s="120"/>
      <c r="ED8" s="120"/>
      <c r="EE8" s="120"/>
      <c r="EF8" s="120"/>
      <c r="EG8" s="120"/>
      <c r="EH8" s="120"/>
      <c r="EI8" s="120"/>
      <c r="EJ8" s="120"/>
      <c r="EK8" s="120"/>
      <c r="EL8" s="120"/>
      <c r="EM8" s="120"/>
      <c r="EN8" s="120"/>
      <c r="EO8" s="120"/>
      <c r="EP8" s="120"/>
      <c r="EQ8" s="120"/>
      <c r="ER8" s="120"/>
      <c r="ES8" s="120"/>
      <c r="ET8" s="120"/>
      <c r="EU8" s="120"/>
      <c r="EV8" s="120"/>
      <c r="EW8" s="120"/>
      <c r="EX8" s="120"/>
      <c r="EY8" s="120"/>
      <c r="EZ8" s="120"/>
      <c r="FA8" s="120"/>
      <c r="FB8" s="120"/>
      <c r="FC8" s="120"/>
      <c r="FD8" s="120"/>
      <c r="FE8" s="120"/>
      <c r="FF8" s="120"/>
      <c r="FG8" s="120"/>
      <c r="FH8" s="120"/>
      <c r="FI8" s="120"/>
      <c r="FJ8" s="120"/>
      <c r="FK8" s="120"/>
      <c r="FL8" s="120"/>
      <c r="FM8" s="120"/>
      <c r="FN8" s="120"/>
      <c r="FO8" s="120"/>
      <c r="FP8" s="120"/>
      <c r="FQ8" s="120"/>
      <c r="FR8" s="120"/>
      <c r="FS8" s="120"/>
      <c r="FT8" s="120"/>
      <c r="FU8" s="120"/>
      <c r="FV8" s="120"/>
      <c r="FW8" s="120"/>
      <c r="FX8" s="120"/>
      <c r="FY8" s="120"/>
      <c r="FZ8" s="120"/>
      <c r="GA8" s="120"/>
      <c r="GB8" s="120"/>
      <c r="GC8" s="120"/>
      <c r="GD8" s="120"/>
      <c r="GE8" s="120"/>
      <c r="GF8" s="120"/>
      <c r="GG8" s="120"/>
      <c r="GH8" s="120"/>
      <c r="GI8" s="120"/>
      <c r="GJ8" s="120"/>
      <c r="GK8" s="120"/>
      <c r="GL8" s="120"/>
      <c r="GM8" s="120"/>
      <c r="GN8" s="120"/>
      <c r="GO8" s="109"/>
      <c r="GP8" s="931"/>
      <c r="GQ8" s="931"/>
      <c r="GR8" s="932"/>
      <c r="GS8" s="115"/>
      <c r="GT8" s="109"/>
      <c r="GU8" s="109"/>
      <c r="GV8" s="109"/>
      <c r="GW8" s="116"/>
    </row>
    <row r="9" spans="1:205" ht="19.5" customHeight="1">
      <c r="A9" s="111"/>
      <c r="B9" s="119"/>
      <c r="C9" s="119"/>
      <c r="D9" s="119"/>
      <c r="E9" s="120"/>
      <c r="F9" s="120"/>
      <c r="G9" s="120"/>
      <c r="H9" s="124"/>
      <c r="I9" s="118"/>
      <c r="J9" s="119"/>
      <c r="K9" s="119"/>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8"/>
      <c r="BX9" s="120"/>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c r="DA9" s="996" t="s">
        <v>239</v>
      </c>
      <c r="DB9" s="923"/>
      <c r="DC9" s="923"/>
      <c r="DD9" s="923"/>
      <c r="DE9" s="923"/>
      <c r="DF9" s="923"/>
      <c r="DG9" s="923"/>
      <c r="DH9" s="923"/>
      <c r="DI9" s="923"/>
      <c r="DJ9" s="923"/>
      <c r="DK9" s="923"/>
      <c r="DL9" s="923"/>
      <c r="DM9" s="923"/>
      <c r="DN9" s="923"/>
      <c r="DO9" s="923"/>
      <c r="DP9" s="923"/>
      <c r="DQ9" s="923"/>
      <c r="DR9" s="923"/>
      <c r="DS9" s="923"/>
      <c r="DT9" s="923"/>
      <c r="DU9" s="923"/>
      <c r="DV9" s="923"/>
      <c r="DW9" s="923"/>
      <c r="DX9" s="923"/>
      <c r="DY9" s="923"/>
      <c r="DZ9" s="923"/>
      <c r="EA9" s="923"/>
      <c r="EB9" s="923"/>
      <c r="EC9" s="923"/>
      <c r="ED9" s="923"/>
      <c r="EE9" s="923"/>
      <c r="EF9" s="923"/>
      <c r="EG9" s="923"/>
      <c r="EH9" s="923"/>
      <c r="EI9" s="923"/>
      <c r="EJ9" s="923"/>
      <c r="EK9" s="923"/>
      <c r="EL9" s="923"/>
      <c r="EM9" s="923"/>
      <c r="EN9" s="923"/>
      <c r="EO9" s="923"/>
      <c r="EP9" s="923"/>
      <c r="EQ9" s="923"/>
      <c r="ER9" s="923"/>
      <c r="ES9" s="923"/>
      <c r="ET9" s="923"/>
      <c r="EU9" s="923"/>
      <c r="EV9" s="923"/>
      <c r="EW9" s="923"/>
      <c r="EX9" s="923"/>
      <c r="EY9" s="923"/>
      <c r="EZ9" s="923"/>
      <c r="FA9" s="923"/>
      <c r="FB9" s="923"/>
      <c r="FC9" s="923"/>
      <c r="FD9" s="923"/>
      <c r="FE9" s="923"/>
      <c r="FF9" s="923"/>
      <c r="FG9" s="923"/>
      <c r="FH9" s="923"/>
      <c r="FI9" s="923"/>
      <c r="FJ9" s="923"/>
      <c r="FK9" s="923"/>
      <c r="FL9" s="923"/>
      <c r="FM9" s="923"/>
      <c r="FN9" s="923"/>
      <c r="FO9" s="923"/>
      <c r="FP9" s="923"/>
      <c r="FQ9" s="923"/>
      <c r="FR9" s="923"/>
      <c r="FS9" s="125"/>
      <c r="FT9" s="120"/>
      <c r="FU9" s="109"/>
      <c r="FV9" s="109"/>
      <c r="FW9" s="109"/>
      <c r="FX9" s="109"/>
      <c r="FY9" s="109"/>
      <c r="FZ9" s="109"/>
      <c r="GA9" s="109"/>
      <c r="GB9" s="109"/>
      <c r="GC9" s="109"/>
      <c r="GD9" s="109"/>
      <c r="GE9" s="109"/>
      <c r="GF9" s="109"/>
      <c r="GG9" s="109"/>
      <c r="GH9" s="109"/>
      <c r="GI9" s="109"/>
      <c r="GJ9" s="109"/>
      <c r="GK9" s="109"/>
      <c r="GL9" s="109"/>
      <c r="GM9" s="109"/>
      <c r="GN9" s="109"/>
      <c r="GO9" s="109"/>
      <c r="GP9" s="109"/>
      <c r="GQ9" s="109"/>
      <c r="GR9" s="197"/>
      <c r="GS9" s="115"/>
      <c r="GT9" s="109"/>
      <c r="GU9" s="109"/>
      <c r="GV9" s="109"/>
      <c r="GW9" s="116"/>
    </row>
    <row r="10" spans="1:205" ht="19.5" customHeight="1">
      <c r="A10" s="111"/>
      <c r="B10" s="126"/>
      <c r="C10" s="127"/>
      <c r="D10" s="127"/>
      <c r="E10" s="120"/>
      <c r="F10" s="120"/>
      <c r="G10" s="120"/>
      <c r="H10" s="124"/>
      <c r="I10" s="128"/>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922" t="s">
        <v>240</v>
      </c>
      <c r="BX10" s="923"/>
      <c r="BY10" s="923"/>
      <c r="BZ10" s="923"/>
      <c r="CA10" s="923"/>
      <c r="CB10" s="923"/>
      <c r="CC10" s="923"/>
      <c r="CD10" s="923"/>
      <c r="CE10" s="923"/>
      <c r="CF10" s="923"/>
      <c r="CG10" s="923"/>
      <c r="CH10" s="923"/>
      <c r="CI10" s="923"/>
      <c r="CJ10" s="923"/>
      <c r="CK10" s="923"/>
      <c r="CL10" s="923"/>
      <c r="CM10" s="923"/>
      <c r="CN10" s="923"/>
      <c r="CO10" s="923"/>
      <c r="CP10" s="923"/>
      <c r="CQ10" s="923"/>
      <c r="CR10" s="923"/>
      <c r="CS10" s="923"/>
      <c r="CT10" s="923"/>
      <c r="CU10" s="923"/>
      <c r="CV10" s="924"/>
      <c r="CW10" s="109"/>
      <c r="CX10" s="109"/>
      <c r="CY10" s="109"/>
      <c r="CZ10" s="109"/>
      <c r="DA10" s="129"/>
      <c r="DB10" s="109"/>
      <c r="DC10" s="109"/>
      <c r="DD10" s="130"/>
      <c r="DE10" s="130"/>
      <c r="DF10" s="130"/>
      <c r="DG10" s="130"/>
      <c r="DH10" s="130"/>
      <c r="DI10" s="130"/>
      <c r="DJ10" s="109"/>
      <c r="DK10" s="109"/>
      <c r="DL10" s="116"/>
      <c r="DM10" s="996" t="s">
        <v>241</v>
      </c>
      <c r="DN10" s="923"/>
      <c r="DO10" s="923"/>
      <c r="DP10" s="923"/>
      <c r="DQ10" s="923"/>
      <c r="DR10" s="923"/>
      <c r="DS10" s="923"/>
      <c r="DT10" s="923"/>
      <c r="DU10" s="923"/>
      <c r="DV10" s="923"/>
      <c r="DW10" s="923"/>
      <c r="DX10" s="923"/>
      <c r="DY10" s="923"/>
      <c r="DZ10" s="923"/>
      <c r="EA10" s="923"/>
      <c r="EB10" s="923"/>
      <c r="EC10" s="923"/>
      <c r="ED10" s="923"/>
      <c r="EE10" s="923"/>
      <c r="EF10" s="923"/>
      <c r="EG10" s="923"/>
      <c r="EH10" s="923"/>
      <c r="EI10" s="923"/>
      <c r="EJ10" s="923"/>
      <c r="EK10" s="923"/>
      <c r="EL10" s="923"/>
      <c r="EM10" s="923"/>
      <c r="EN10" s="923"/>
      <c r="EO10" s="923"/>
      <c r="EP10" s="923"/>
      <c r="EQ10" s="923"/>
      <c r="ER10" s="923"/>
      <c r="ES10" s="923"/>
      <c r="ET10" s="923"/>
      <c r="EU10" s="923"/>
      <c r="EV10" s="923"/>
      <c r="EW10" s="923"/>
      <c r="EX10" s="923"/>
      <c r="EY10" s="923"/>
      <c r="EZ10" s="923"/>
      <c r="FA10" s="923"/>
      <c r="FB10" s="923"/>
      <c r="FC10" s="923"/>
      <c r="FD10" s="923"/>
      <c r="FE10" s="923"/>
      <c r="FF10" s="923"/>
      <c r="FG10" s="923"/>
      <c r="FH10" s="923"/>
      <c r="FI10" s="923"/>
      <c r="FJ10" s="923"/>
      <c r="FK10" s="923"/>
      <c r="FL10" s="923"/>
      <c r="FM10" s="923"/>
      <c r="FN10" s="923"/>
      <c r="FO10" s="923"/>
      <c r="FP10" s="924"/>
      <c r="FQ10" s="129"/>
      <c r="FR10" s="130"/>
      <c r="FS10" s="129"/>
      <c r="FT10" s="130"/>
      <c r="FU10" s="120"/>
      <c r="FV10" s="120"/>
      <c r="FW10" s="120"/>
      <c r="FX10" s="120"/>
      <c r="FY10" s="996" t="s">
        <v>240</v>
      </c>
      <c r="FZ10" s="923"/>
      <c r="GA10" s="923"/>
      <c r="GB10" s="923"/>
      <c r="GC10" s="923"/>
      <c r="GD10" s="923"/>
      <c r="GE10" s="923"/>
      <c r="GF10" s="923"/>
      <c r="GG10" s="923"/>
      <c r="GH10" s="923"/>
      <c r="GI10" s="923"/>
      <c r="GJ10" s="923"/>
      <c r="GK10" s="923"/>
      <c r="GL10" s="923"/>
      <c r="GM10" s="923"/>
      <c r="GN10" s="923"/>
      <c r="GO10" s="923"/>
      <c r="GP10" s="923"/>
      <c r="GQ10" s="923"/>
      <c r="GR10" s="997"/>
      <c r="GS10" s="115"/>
      <c r="GT10" s="109"/>
      <c r="GU10" s="109"/>
      <c r="GV10" s="109"/>
      <c r="GW10" s="116"/>
    </row>
    <row r="11" spans="1:205" ht="15" customHeight="1">
      <c r="A11" s="111"/>
      <c r="B11" s="109"/>
      <c r="C11" s="127"/>
      <c r="D11" s="127"/>
      <c r="E11" s="131"/>
      <c r="F11" s="131"/>
      <c r="G11" s="131"/>
      <c r="H11" s="132"/>
      <c r="I11" s="1049" t="s">
        <v>580</v>
      </c>
      <c r="J11" s="1050"/>
      <c r="K11" s="1050"/>
      <c r="L11" s="1050"/>
      <c r="M11" s="1050"/>
      <c r="N11" s="1050"/>
      <c r="O11" s="1050"/>
      <c r="P11" s="1050"/>
      <c r="Q11" s="1050"/>
      <c r="R11" s="1050"/>
      <c r="S11" s="1050"/>
      <c r="T11" s="1050"/>
      <c r="U11" s="1050"/>
      <c r="V11" s="1050"/>
      <c r="W11" s="1050"/>
      <c r="X11" s="1050"/>
      <c r="Y11" s="1050"/>
      <c r="Z11" s="1050"/>
      <c r="AA11" s="1050"/>
      <c r="AB11" s="1050"/>
      <c r="AC11" s="1050"/>
      <c r="AD11" s="1050"/>
      <c r="AE11" s="1050"/>
      <c r="AF11" s="1050"/>
      <c r="AG11" s="1050"/>
      <c r="AH11" s="1050"/>
      <c r="AI11" s="1050"/>
      <c r="AJ11" s="1050"/>
      <c r="AK11" s="1050"/>
      <c r="AL11" s="1050"/>
      <c r="AM11" s="1050"/>
      <c r="AN11" s="1050"/>
      <c r="AO11" s="1050"/>
      <c r="AP11" s="1050"/>
      <c r="AQ11" s="1050"/>
      <c r="AR11" s="1050"/>
      <c r="AS11" s="1050"/>
      <c r="AT11" s="1050"/>
      <c r="AU11" s="1050"/>
      <c r="AV11" s="1050"/>
      <c r="AW11" s="1050"/>
      <c r="AX11" s="1050"/>
      <c r="AY11" s="1050"/>
      <c r="AZ11" s="1050"/>
      <c r="BA11" s="1050"/>
      <c r="BB11" s="1050"/>
      <c r="BC11" s="1050"/>
      <c r="BD11" s="1050"/>
      <c r="BE11" s="1050"/>
      <c r="BF11" s="1050"/>
      <c r="BG11" s="1050"/>
      <c r="BH11" s="1050"/>
      <c r="BI11" s="1050"/>
      <c r="BJ11" s="1050"/>
      <c r="BK11" s="1050"/>
      <c r="BL11" s="1050"/>
      <c r="BM11" s="1050"/>
      <c r="BN11" s="1050"/>
      <c r="BO11" s="1050"/>
      <c r="BP11" s="1050"/>
      <c r="BQ11" s="1050"/>
      <c r="BR11" s="1050"/>
      <c r="BS11" s="1050"/>
      <c r="BT11" s="1050"/>
      <c r="BU11" s="1050"/>
      <c r="BV11" s="1050"/>
      <c r="BW11" s="922" t="s">
        <v>825</v>
      </c>
      <c r="BX11" s="923"/>
      <c r="BY11" s="923"/>
      <c r="BZ11" s="923"/>
      <c r="CA11" s="923"/>
      <c r="CB11" s="923"/>
      <c r="CC11" s="923"/>
      <c r="CD11" s="923"/>
      <c r="CE11" s="923"/>
      <c r="CF11" s="923"/>
      <c r="CG11" s="923"/>
      <c r="CH11" s="923"/>
      <c r="CI11" s="923"/>
      <c r="CJ11" s="923"/>
      <c r="CK11" s="923"/>
      <c r="CL11" s="923"/>
      <c r="CM11" s="923"/>
      <c r="CN11" s="923"/>
      <c r="CO11" s="923"/>
      <c r="CP11" s="923"/>
      <c r="CQ11" s="923"/>
      <c r="CR11" s="923"/>
      <c r="CS11" s="923"/>
      <c r="CT11" s="923"/>
      <c r="CU11" s="923"/>
      <c r="CV11" s="924"/>
      <c r="CW11" s="1083" t="s">
        <v>243</v>
      </c>
      <c r="CX11" s="1084"/>
      <c r="CY11" s="1084"/>
      <c r="CZ11" s="1085"/>
      <c r="DA11" s="133"/>
      <c r="DB11" s="133"/>
      <c r="DC11" s="133"/>
      <c r="DD11" s="133"/>
      <c r="DE11" s="120"/>
      <c r="DF11" s="120"/>
      <c r="DG11" s="120"/>
      <c r="DH11" s="120"/>
      <c r="DI11" s="120"/>
      <c r="DJ11" s="120"/>
      <c r="DK11" s="120"/>
      <c r="DL11" s="120"/>
      <c r="DM11" s="1067">
        <v>0.25</v>
      </c>
      <c r="DN11" s="1068"/>
      <c r="DO11" s="1068"/>
      <c r="DP11" s="1068"/>
      <c r="DQ11" s="1068"/>
      <c r="DR11" s="1068"/>
      <c r="DS11" s="1068"/>
      <c r="DT11" s="1068"/>
      <c r="DU11" s="1068"/>
      <c r="DV11" s="1068"/>
      <c r="DW11" s="1068"/>
      <c r="DX11" s="1068"/>
      <c r="DY11" s="1068"/>
      <c r="DZ11" s="1068"/>
      <c r="EA11" s="1068"/>
      <c r="EB11" s="1096"/>
      <c r="EC11" s="969" t="s">
        <v>243</v>
      </c>
      <c r="ED11" s="970"/>
      <c r="EE11" s="970"/>
      <c r="EF11" s="970"/>
      <c r="EG11" s="970"/>
      <c r="EH11" s="970"/>
      <c r="EI11" s="970"/>
      <c r="EJ11" s="971"/>
      <c r="EK11" s="1067">
        <v>0.25</v>
      </c>
      <c r="EL11" s="1068"/>
      <c r="EM11" s="1068"/>
      <c r="EN11" s="1068"/>
      <c r="EO11" s="1068"/>
      <c r="EP11" s="1068"/>
      <c r="EQ11" s="1068"/>
      <c r="ER11" s="1068"/>
      <c r="ES11" s="1068"/>
      <c r="ET11" s="1068"/>
      <c r="EU11" s="1068"/>
      <c r="EV11" s="1068"/>
      <c r="EW11" s="1068"/>
      <c r="EX11" s="1068"/>
      <c r="EY11" s="1068"/>
      <c r="EZ11" s="1068"/>
      <c r="FA11" s="1068"/>
      <c r="FB11" s="1068"/>
      <c r="FC11" s="1068"/>
      <c r="FD11" s="1068"/>
      <c r="FE11" s="1068"/>
      <c r="FF11" s="1068"/>
      <c r="FG11" s="1068"/>
      <c r="FH11" s="1068"/>
      <c r="FI11" s="1068"/>
      <c r="FJ11" s="1068"/>
      <c r="FK11" s="1068"/>
      <c r="FL11" s="1068"/>
      <c r="FM11" s="1068"/>
      <c r="FN11" s="1068"/>
      <c r="FO11" s="1068"/>
      <c r="FP11" s="1096"/>
      <c r="FQ11" s="134"/>
      <c r="FR11" s="134"/>
      <c r="FS11" s="954" t="s">
        <v>243</v>
      </c>
      <c r="FT11" s="955"/>
      <c r="FU11" s="955"/>
      <c r="FV11" s="955"/>
      <c r="FW11" s="955"/>
      <c r="FX11" s="956"/>
      <c r="FY11" s="964" t="s">
        <v>242</v>
      </c>
      <c r="FZ11" s="964"/>
      <c r="GA11" s="964"/>
      <c r="GB11" s="964"/>
      <c r="GC11" s="964"/>
      <c r="GD11" s="964"/>
      <c r="GE11" s="964"/>
      <c r="GF11" s="964"/>
      <c r="GG11" s="964"/>
      <c r="GH11" s="964"/>
      <c r="GI11" s="964"/>
      <c r="GJ11" s="964"/>
      <c r="GK11" s="964"/>
      <c r="GL11" s="964"/>
      <c r="GM11" s="964"/>
      <c r="GN11" s="964"/>
      <c r="GO11" s="964"/>
      <c r="GP11" s="964"/>
      <c r="GQ11" s="964"/>
      <c r="GR11" s="965"/>
      <c r="GS11" s="115"/>
      <c r="GT11" s="109"/>
      <c r="GU11" s="109"/>
      <c r="GV11" s="109"/>
      <c r="GW11" s="116"/>
    </row>
    <row r="12" spans="1:205" ht="15" customHeight="1">
      <c r="A12" s="111"/>
      <c r="B12" s="109"/>
      <c r="C12" s="127"/>
      <c r="D12" s="127"/>
      <c r="E12" s="131"/>
      <c r="F12" s="131"/>
      <c r="G12" s="131"/>
      <c r="H12" s="132"/>
      <c r="I12" s="922"/>
      <c r="J12" s="923"/>
      <c r="K12" s="923"/>
      <c r="L12" s="923"/>
      <c r="M12" s="923"/>
      <c r="N12" s="923"/>
      <c r="O12" s="923"/>
      <c r="P12" s="923"/>
      <c r="Q12" s="923"/>
      <c r="R12" s="923"/>
      <c r="S12" s="923"/>
      <c r="T12" s="923"/>
      <c r="U12" s="923"/>
      <c r="V12" s="923"/>
      <c r="W12" s="923"/>
      <c r="X12" s="923"/>
      <c r="Y12" s="923"/>
      <c r="Z12" s="923"/>
      <c r="AA12" s="923"/>
      <c r="AB12" s="923"/>
      <c r="AC12" s="923"/>
      <c r="AD12" s="923"/>
      <c r="AE12" s="923"/>
      <c r="AF12" s="923"/>
      <c r="AG12" s="923"/>
      <c r="AH12" s="923"/>
      <c r="AI12" s="923"/>
      <c r="AJ12" s="923"/>
      <c r="AK12" s="923"/>
      <c r="AL12" s="923"/>
      <c r="AM12" s="923"/>
      <c r="AN12" s="923"/>
      <c r="AO12" s="923"/>
      <c r="AP12" s="923"/>
      <c r="AQ12" s="923"/>
      <c r="AR12" s="923"/>
      <c r="AS12" s="923"/>
      <c r="AT12" s="923"/>
      <c r="AU12" s="923"/>
      <c r="AV12" s="923"/>
      <c r="AW12" s="923"/>
      <c r="AX12" s="923"/>
      <c r="AY12" s="923"/>
      <c r="AZ12" s="923"/>
      <c r="BA12" s="923"/>
      <c r="BB12" s="923"/>
      <c r="BC12" s="923"/>
      <c r="BD12" s="923"/>
      <c r="BE12" s="923"/>
      <c r="BF12" s="923"/>
      <c r="BG12" s="923"/>
      <c r="BH12" s="923"/>
      <c r="BI12" s="923"/>
      <c r="BJ12" s="923"/>
      <c r="BK12" s="923"/>
      <c r="BL12" s="923"/>
      <c r="BM12" s="923"/>
      <c r="BN12" s="923"/>
      <c r="BO12" s="923"/>
      <c r="BP12" s="923"/>
      <c r="BQ12" s="923"/>
      <c r="BR12" s="923"/>
      <c r="BS12" s="923"/>
      <c r="BT12" s="923"/>
      <c r="BU12" s="923"/>
      <c r="BV12" s="923"/>
      <c r="BW12" s="925">
        <v>1.25</v>
      </c>
      <c r="BX12" s="926"/>
      <c r="BY12" s="926"/>
      <c r="BZ12" s="926"/>
      <c r="CA12" s="926"/>
      <c r="CB12" s="926"/>
      <c r="CC12" s="926"/>
      <c r="CD12" s="926"/>
      <c r="CE12" s="926"/>
      <c r="CF12" s="926"/>
      <c r="CG12" s="926"/>
      <c r="CH12" s="926"/>
      <c r="CI12" s="926"/>
      <c r="CJ12" s="926"/>
      <c r="CK12" s="926"/>
      <c r="CL12" s="926"/>
      <c r="CM12" s="926"/>
      <c r="CN12" s="926"/>
      <c r="CO12" s="926"/>
      <c r="CP12" s="926"/>
      <c r="CQ12" s="926"/>
      <c r="CR12" s="926"/>
      <c r="CS12" s="926"/>
      <c r="CT12" s="926"/>
      <c r="CU12" s="926"/>
      <c r="CV12" s="927"/>
      <c r="CW12" s="937"/>
      <c r="CX12" s="938"/>
      <c r="CY12" s="938"/>
      <c r="CZ12" s="939"/>
      <c r="DA12" s="135"/>
      <c r="DB12" s="135"/>
      <c r="DC12" s="135"/>
      <c r="DD12" s="135"/>
      <c r="DE12" s="135"/>
      <c r="DF12" s="135"/>
      <c r="DG12" s="135"/>
      <c r="DH12" s="135"/>
      <c r="DI12" s="135"/>
      <c r="DJ12" s="135"/>
      <c r="DK12" s="135"/>
      <c r="DL12" s="135"/>
      <c r="DM12" s="1097"/>
      <c r="DN12" s="1098"/>
      <c r="DO12" s="1098"/>
      <c r="DP12" s="1098"/>
      <c r="DQ12" s="1098"/>
      <c r="DR12" s="1098"/>
      <c r="DS12" s="1098"/>
      <c r="DT12" s="1098"/>
      <c r="DU12" s="1098"/>
      <c r="DV12" s="1098"/>
      <c r="DW12" s="1098"/>
      <c r="DX12" s="1098"/>
      <c r="DY12" s="1098"/>
      <c r="DZ12" s="1098"/>
      <c r="EA12" s="1098"/>
      <c r="EB12" s="1099"/>
      <c r="EC12" s="998"/>
      <c r="ED12" s="999"/>
      <c r="EE12" s="999"/>
      <c r="EF12" s="999"/>
      <c r="EG12" s="999"/>
      <c r="EH12" s="999"/>
      <c r="EI12" s="999"/>
      <c r="EJ12" s="1000"/>
      <c r="EK12" s="1097"/>
      <c r="EL12" s="1098"/>
      <c r="EM12" s="1098"/>
      <c r="EN12" s="1098"/>
      <c r="EO12" s="1098"/>
      <c r="EP12" s="1098"/>
      <c r="EQ12" s="1098"/>
      <c r="ER12" s="1098"/>
      <c r="ES12" s="1098"/>
      <c r="ET12" s="1098"/>
      <c r="EU12" s="1098"/>
      <c r="EV12" s="1098"/>
      <c r="EW12" s="1098"/>
      <c r="EX12" s="1098"/>
      <c r="EY12" s="1098"/>
      <c r="EZ12" s="1098"/>
      <c r="FA12" s="1098"/>
      <c r="FB12" s="1098"/>
      <c r="FC12" s="1098"/>
      <c r="FD12" s="1098"/>
      <c r="FE12" s="1098"/>
      <c r="FF12" s="1098"/>
      <c r="FG12" s="1098"/>
      <c r="FH12" s="1098"/>
      <c r="FI12" s="1098"/>
      <c r="FJ12" s="1098"/>
      <c r="FK12" s="1098"/>
      <c r="FL12" s="1098"/>
      <c r="FM12" s="1098"/>
      <c r="FN12" s="1098"/>
      <c r="FO12" s="1098"/>
      <c r="FP12" s="1099"/>
      <c r="FQ12" s="136"/>
      <c r="FR12" s="136"/>
      <c r="FS12" s="957"/>
      <c r="FT12" s="958"/>
      <c r="FU12" s="958"/>
      <c r="FV12" s="958"/>
      <c r="FW12" s="958"/>
      <c r="FX12" s="959"/>
      <c r="FY12" s="1091">
        <v>1.25</v>
      </c>
      <c r="FZ12" s="1091"/>
      <c r="GA12" s="1091"/>
      <c r="GB12" s="1091"/>
      <c r="GC12" s="1091"/>
      <c r="GD12" s="1091"/>
      <c r="GE12" s="1091"/>
      <c r="GF12" s="1091"/>
      <c r="GG12" s="1091"/>
      <c r="GH12" s="1091"/>
      <c r="GI12" s="1091"/>
      <c r="GJ12" s="1091"/>
      <c r="GK12" s="1091"/>
      <c r="GL12" s="1091"/>
      <c r="GM12" s="1091"/>
      <c r="GN12" s="1091"/>
      <c r="GO12" s="1091"/>
      <c r="GP12" s="1091"/>
      <c r="GQ12" s="1091"/>
      <c r="GR12" s="1092"/>
      <c r="GS12" s="115"/>
      <c r="GT12" s="109"/>
      <c r="GU12" s="109"/>
      <c r="GV12" s="109"/>
      <c r="GW12" s="116"/>
    </row>
    <row r="13" spans="1:205" ht="15" customHeight="1">
      <c r="A13" s="137"/>
      <c r="B13" s="110"/>
      <c r="C13" s="138"/>
      <c r="D13" s="138"/>
      <c r="E13" s="139"/>
      <c r="F13" s="139"/>
      <c r="G13" s="139"/>
      <c r="H13" s="140"/>
      <c r="I13" s="1051"/>
      <c r="J13" s="1052"/>
      <c r="K13" s="1052"/>
      <c r="L13" s="1052"/>
      <c r="M13" s="1052"/>
      <c r="N13" s="1052"/>
      <c r="O13" s="1052"/>
      <c r="P13" s="1052"/>
      <c r="Q13" s="1052"/>
      <c r="R13" s="1052"/>
      <c r="S13" s="1052"/>
      <c r="T13" s="1052"/>
      <c r="U13" s="1052"/>
      <c r="V13" s="1052"/>
      <c r="W13" s="1052"/>
      <c r="X13" s="1052"/>
      <c r="Y13" s="1052"/>
      <c r="Z13" s="1052"/>
      <c r="AA13" s="1052"/>
      <c r="AB13" s="1052"/>
      <c r="AC13" s="1052"/>
      <c r="AD13" s="1052"/>
      <c r="AE13" s="1052"/>
      <c r="AF13" s="1052"/>
      <c r="AG13" s="1052"/>
      <c r="AH13" s="1052"/>
      <c r="AI13" s="1052"/>
      <c r="AJ13" s="1052"/>
      <c r="AK13" s="1052"/>
      <c r="AL13" s="1052"/>
      <c r="AM13" s="1052"/>
      <c r="AN13" s="1052"/>
      <c r="AO13" s="1052"/>
      <c r="AP13" s="1052"/>
      <c r="AQ13" s="1052"/>
      <c r="AR13" s="1052"/>
      <c r="AS13" s="1052"/>
      <c r="AT13" s="1052"/>
      <c r="AU13" s="1052"/>
      <c r="AV13" s="1052"/>
      <c r="AW13" s="1052"/>
      <c r="AX13" s="1052"/>
      <c r="AY13" s="1052"/>
      <c r="AZ13" s="1052"/>
      <c r="BA13" s="1052"/>
      <c r="BB13" s="1052"/>
      <c r="BC13" s="1052"/>
      <c r="BD13" s="1052"/>
      <c r="BE13" s="1052"/>
      <c r="BF13" s="1052"/>
      <c r="BG13" s="1052"/>
      <c r="BH13" s="1052"/>
      <c r="BI13" s="1052"/>
      <c r="BJ13" s="1052"/>
      <c r="BK13" s="1052"/>
      <c r="BL13" s="1052"/>
      <c r="BM13" s="1052"/>
      <c r="BN13" s="1052"/>
      <c r="BO13" s="1052"/>
      <c r="BP13" s="1052"/>
      <c r="BQ13" s="1052"/>
      <c r="BR13" s="1052"/>
      <c r="BS13" s="1052"/>
      <c r="BT13" s="1052"/>
      <c r="BU13" s="1052"/>
      <c r="BV13" s="1052"/>
      <c r="BW13" s="928">
        <v>1</v>
      </c>
      <c r="BX13" s="929"/>
      <c r="BY13" s="929"/>
      <c r="BZ13" s="929"/>
      <c r="CA13" s="929"/>
      <c r="CB13" s="929"/>
      <c r="CC13" s="929"/>
      <c r="CD13" s="929"/>
      <c r="CE13" s="929"/>
      <c r="CF13" s="929"/>
      <c r="CG13" s="929"/>
      <c r="CH13" s="929"/>
      <c r="CI13" s="929"/>
      <c r="CJ13" s="929"/>
      <c r="CK13" s="929"/>
      <c r="CL13" s="929"/>
      <c r="CM13" s="929"/>
      <c r="CN13" s="929"/>
      <c r="CO13" s="929"/>
      <c r="CP13" s="929"/>
      <c r="CQ13" s="929"/>
      <c r="CR13" s="929"/>
      <c r="CS13" s="929"/>
      <c r="CT13" s="929"/>
      <c r="CU13" s="929"/>
      <c r="CV13" s="930"/>
      <c r="CW13" s="940"/>
      <c r="CX13" s="941"/>
      <c r="CY13" s="941"/>
      <c r="CZ13" s="942"/>
      <c r="DA13" s="1088">
        <v>1</v>
      </c>
      <c r="DB13" s="1088"/>
      <c r="DC13" s="1088"/>
      <c r="DD13" s="1088"/>
      <c r="DE13" s="1088"/>
      <c r="DF13" s="1088"/>
      <c r="DG13" s="1088"/>
      <c r="DH13" s="1088"/>
      <c r="DI13" s="1088"/>
      <c r="DJ13" s="1088"/>
      <c r="DK13" s="1088"/>
      <c r="DL13" s="1088"/>
      <c r="DM13" s="1088"/>
      <c r="DN13" s="1088"/>
      <c r="DO13" s="1088"/>
      <c r="DP13" s="1088"/>
      <c r="DQ13" s="1088"/>
      <c r="DR13" s="1088"/>
      <c r="DS13" s="1088"/>
      <c r="DT13" s="1088"/>
      <c r="DU13" s="1088"/>
      <c r="DV13" s="1088"/>
      <c r="DW13" s="1088"/>
      <c r="DX13" s="1088"/>
      <c r="DY13" s="1088"/>
      <c r="DZ13" s="1088"/>
      <c r="EA13" s="1088"/>
      <c r="EB13" s="1089"/>
      <c r="EC13" s="972"/>
      <c r="ED13" s="973"/>
      <c r="EE13" s="973"/>
      <c r="EF13" s="973"/>
      <c r="EG13" s="973"/>
      <c r="EH13" s="973"/>
      <c r="EI13" s="973"/>
      <c r="EJ13" s="974"/>
      <c r="EK13" s="1093" t="s">
        <v>244</v>
      </c>
      <c r="EL13" s="1094"/>
      <c r="EM13" s="1094"/>
      <c r="EN13" s="1094"/>
      <c r="EO13" s="1094"/>
      <c r="EP13" s="1094"/>
      <c r="EQ13" s="1094"/>
      <c r="ER13" s="1094"/>
      <c r="ES13" s="1094"/>
      <c r="ET13" s="1094"/>
      <c r="EU13" s="1094"/>
      <c r="EV13" s="1094"/>
      <c r="EW13" s="1094"/>
      <c r="EX13" s="1094"/>
      <c r="EY13" s="1094"/>
      <c r="EZ13" s="1094"/>
      <c r="FA13" s="1094"/>
      <c r="FB13" s="1094"/>
      <c r="FC13" s="1094"/>
      <c r="FD13" s="1094"/>
      <c r="FE13" s="1094"/>
      <c r="FF13" s="1094"/>
      <c r="FG13" s="1094"/>
      <c r="FH13" s="1094"/>
      <c r="FI13" s="1094"/>
      <c r="FJ13" s="1094"/>
      <c r="FK13" s="1094"/>
      <c r="FL13" s="1094"/>
      <c r="FM13" s="1094"/>
      <c r="FN13" s="1094"/>
      <c r="FO13" s="1094"/>
      <c r="FP13" s="1094"/>
      <c r="FQ13" s="1094"/>
      <c r="FR13" s="1094"/>
      <c r="FS13" s="960"/>
      <c r="FT13" s="961"/>
      <c r="FU13" s="961"/>
      <c r="FV13" s="961"/>
      <c r="FW13" s="961"/>
      <c r="FX13" s="962"/>
      <c r="FY13" s="1094" t="s">
        <v>244</v>
      </c>
      <c r="FZ13" s="1094"/>
      <c r="GA13" s="1094"/>
      <c r="GB13" s="1094"/>
      <c r="GC13" s="1094"/>
      <c r="GD13" s="1094"/>
      <c r="GE13" s="1094"/>
      <c r="GF13" s="1094"/>
      <c r="GG13" s="1094"/>
      <c r="GH13" s="1094"/>
      <c r="GI13" s="1094"/>
      <c r="GJ13" s="1094"/>
      <c r="GK13" s="1094"/>
      <c r="GL13" s="1094"/>
      <c r="GM13" s="1094"/>
      <c r="GN13" s="1094"/>
      <c r="GO13" s="1094"/>
      <c r="GP13" s="1094"/>
      <c r="GQ13" s="1094"/>
      <c r="GR13" s="1095"/>
      <c r="GS13" s="141"/>
      <c r="GT13" s="110"/>
      <c r="GU13" s="110"/>
      <c r="GV13" s="110"/>
      <c r="GW13" s="142"/>
    </row>
    <row r="14" spans="1:205" ht="9.9" customHeight="1">
      <c r="A14" s="111"/>
      <c r="B14" s="109"/>
      <c r="C14" s="127"/>
      <c r="D14" s="143"/>
      <c r="E14" s="111"/>
      <c r="F14" s="109"/>
      <c r="G14" s="109"/>
      <c r="H14" s="113"/>
      <c r="I14" s="112"/>
      <c r="J14" s="109"/>
      <c r="K14" s="109"/>
      <c r="L14" s="116"/>
      <c r="M14" s="111"/>
      <c r="N14" s="109"/>
      <c r="O14" s="109"/>
      <c r="P14" s="109"/>
      <c r="Q14" s="109"/>
      <c r="R14" s="109"/>
      <c r="S14" s="109"/>
      <c r="T14" s="116"/>
      <c r="U14" s="111"/>
      <c r="V14" s="109"/>
      <c r="W14" s="109"/>
      <c r="X14" s="109"/>
      <c r="Y14" s="109"/>
      <c r="Z14" s="109"/>
      <c r="AA14" s="109"/>
      <c r="AB14" s="116"/>
      <c r="AC14" s="111"/>
      <c r="AD14" s="109"/>
      <c r="AE14" s="109"/>
      <c r="AF14" s="109"/>
      <c r="AG14" s="109"/>
      <c r="AH14" s="109"/>
      <c r="AI14" s="109"/>
      <c r="AJ14" s="116"/>
      <c r="AK14" s="111"/>
      <c r="AL14" s="113"/>
      <c r="AM14" s="113"/>
      <c r="AN14" s="109"/>
      <c r="AO14" s="109"/>
      <c r="AP14" s="109"/>
      <c r="AQ14" s="109"/>
      <c r="AR14" s="116"/>
      <c r="AS14" s="111"/>
      <c r="AT14" s="109"/>
      <c r="AU14" s="109"/>
      <c r="AV14" s="109"/>
      <c r="AW14" s="109"/>
      <c r="AX14" s="109"/>
      <c r="AY14" s="109"/>
      <c r="AZ14" s="116"/>
      <c r="BA14" s="111"/>
      <c r="BB14" s="109"/>
      <c r="BC14" s="109"/>
      <c r="BD14" s="109"/>
      <c r="BE14" s="109"/>
      <c r="BF14" s="109"/>
      <c r="BG14" s="109"/>
      <c r="BH14" s="116"/>
      <c r="BI14" s="111"/>
      <c r="BJ14" s="109"/>
      <c r="BK14" s="109"/>
      <c r="BL14" s="109"/>
      <c r="BM14" s="109"/>
      <c r="BN14" s="109"/>
      <c r="BO14" s="109"/>
      <c r="BP14" s="116"/>
      <c r="BQ14" s="111"/>
      <c r="BR14" s="109"/>
      <c r="BS14" s="109"/>
      <c r="BT14" s="109"/>
      <c r="BU14" s="109"/>
      <c r="BV14" s="113"/>
      <c r="BW14" s="112"/>
      <c r="BX14" s="113"/>
      <c r="BY14" s="113"/>
      <c r="BZ14" s="113"/>
      <c r="CA14" s="109"/>
      <c r="CB14" s="109"/>
      <c r="CC14" s="109"/>
      <c r="CD14" s="109"/>
      <c r="CE14" s="109"/>
      <c r="CF14" s="116"/>
      <c r="CG14" s="111"/>
      <c r="CH14" s="109"/>
      <c r="CI14" s="109"/>
      <c r="CJ14" s="109"/>
      <c r="CK14" s="109"/>
      <c r="CL14" s="109"/>
      <c r="CM14" s="109"/>
      <c r="CN14" s="116"/>
      <c r="CO14" s="111"/>
      <c r="CP14" s="109"/>
      <c r="CQ14" s="109"/>
      <c r="CR14" s="109"/>
      <c r="CS14" s="109"/>
      <c r="CT14" s="109"/>
      <c r="CU14" s="109"/>
      <c r="CV14" s="113"/>
      <c r="CW14" s="144"/>
      <c r="CX14" s="113"/>
      <c r="CY14" s="109"/>
      <c r="CZ14" s="113"/>
      <c r="DA14" s="144"/>
      <c r="DB14" s="109"/>
      <c r="DC14" s="109"/>
      <c r="DD14" s="116"/>
      <c r="DE14" s="111"/>
      <c r="DF14" s="109"/>
      <c r="DG14" s="109"/>
      <c r="DH14" s="109"/>
      <c r="DI14" s="109"/>
      <c r="DJ14" s="109"/>
      <c r="DK14" s="109"/>
      <c r="DL14" s="116"/>
      <c r="DM14" s="111"/>
      <c r="DN14" s="109"/>
      <c r="DO14" s="109"/>
      <c r="DP14" s="109"/>
      <c r="DQ14" s="109"/>
      <c r="DR14" s="109"/>
      <c r="DS14" s="109"/>
      <c r="DT14" s="116"/>
      <c r="DU14" s="111"/>
      <c r="DV14" s="109"/>
      <c r="DW14" s="109"/>
      <c r="DX14" s="109"/>
      <c r="DY14" s="109"/>
      <c r="DZ14" s="109"/>
      <c r="EA14" s="109"/>
      <c r="EB14" s="116"/>
      <c r="EC14" s="111"/>
      <c r="ED14" s="109"/>
      <c r="EE14" s="109"/>
      <c r="EF14" s="109"/>
      <c r="EG14" s="109"/>
      <c r="EH14" s="109"/>
      <c r="EI14" s="109"/>
      <c r="EJ14" s="116"/>
      <c r="EK14" s="111"/>
      <c r="EL14" s="109"/>
      <c r="EM14" s="109"/>
      <c r="EN14" s="109"/>
      <c r="EO14" s="109"/>
      <c r="EP14" s="109"/>
      <c r="EQ14" s="109"/>
      <c r="ER14" s="116"/>
      <c r="ES14" s="111"/>
      <c r="ET14" s="109"/>
      <c r="EU14" s="109"/>
      <c r="EV14" s="109"/>
      <c r="EW14" s="109"/>
      <c r="EX14" s="109"/>
      <c r="EY14" s="109"/>
      <c r="EZ14" s="116"/>
      <c r="FA14" s="111"/>
      <c r="FB14" s="109"/>
      <c r="FC14" s="109"/>
      <c r="FD14" s="109"/>
      <c r="FE14" s="109"/>
      <c r="FF14" s="109"/>
      <c r="FG14" s="109"/>
      <c r="FH14" s="116"/>
      <c r="FI14" s="111"/>
      <c r="FJ14" s="109"/>
      <c r="FK14" s="109"/>
      <c r="FL14" s="109"/>
      <c r="FM14" s="109"/>
      <c r="FN14" s="113"/>
      <c r="FO14" s="109"/>
      <c r="FP14" s="116"/>
      <c r="FQ14" s="111"/>
      <c r="FR14" s="113"/>
      <c r="FS14" s="144"/>
      <c r="FT14" s="113"/>
      <c r="FU14" s="113"/>
      <c r="FV14" s="113"/>
      <c r="FW14" s="109"/>
      <c r="FX14" s="116"/>
      <c r="FY14" s="111"/>
      <c r="FZ14" s="109"/>
      <c r="GA14" s="109"/>
      <c r="GB14" s="109"/>
      <c r="GC14" s="109"/>
      <c r="GD14" s="109"/>
      <c r="GE14" s="109"/>
      <c r="GF14" s="116"/>
      <c r="GG14" s="111"/>
      <c r="GH14" s="109"/>
      <c r="GI14" s="109"/>
      <c r="GJ14" s="109"/>
      <c r="GK14" s="109"/>
      <c r="GL14" s="109"/>
      <c r="GM14" s="109"/>
      <c r="GN14" s="109"/>
      <c r="GO14" s="111"/>
      <c r="GP14" s="109"/>
      <c r="GQ14" s="109"/>
      <c r="GR14" s="197"/>
      <c r="GS14" s="112"/>
      <c r="GT14" s="109"/>
      <c r="GU14" s="109"/>
      <c r="GV14" s="109"/>
      <c r="GW14" s="116"/>
    </row>
    <row r="15" spans="1:205" s="151" customFormat="1" ht="15" customHeight="1">
      <c r="A15" s="145"/>
      <c r="B15" s="146"/>
      <c r="C15" s="146"/>
      <c r="D15" s="936">
        <v>8</v>
      </c>
      <c r="E15" s="936"/>
      <c r="F15" s="122"/>
      <c r="G15" s="122"/>
      <c r="H15" s="122"/>
      <c r="I15" s="147"/>
      <c r="J15" s="122"/>
      <c r="K15" s="122"/>
      <c r="L15" s="936">
        <v>9</v>
      </c>
      <c r="M15" s="936"/>
      <c r="N15" s="936"/>
      <c r="O15" s="936"/>
      <c r="P15" s="936"/>
      <c r="Q15" s="936"/>
      <c r="R15" s="936">
        <v>10</v>
      </c>
      <c r="S15" s="936"/>
      <c r="T15" s="936"/>
      <c r="U15" s="936"/>
      <c r="V15" s="936"/>
      <c r="W15" s="936"/>
      <c r="X15" s="936"/>
      <c r="Y15" s="936"/>
      <c r="Z15" s="936">
        <v>11</v>
      </c>
      <c r="AA15" s="936"/>
      <c r="AB15" s="936"/>
      <c r="AC15" s="936"/>
      <c r="AD15" s="936"/>
      <c r="AE15" s="936"/>
      <c r="AF15" s="936"/>
      <c r="AG15" s="936"/>
      <c r="AH15" s="122"/>
      <c r="AI15" s="936">
        <v>12</v>
      </c>
      <c r="AJ15" s="936"/>
      <c r="AK15" s="936"/>
      <c r="AL15" s="122"/>
      <c r="AM15" s="122"/>
      <c r="AN15" s="122"/>
      <c r="AO15" s="122"/>
      <c r="AP15" s="936">
        <v>13</v>
      </c>
      <c r="AQ15" s="936"/>
      <c r="AR15" s="936"/>
      <c r="AS15" s="936"/>
      <c r="AT15" s="936"/>
      <c r="AU15" s="936"/>
      <c r="AV15" s="936"/>
      <c r="AW15" s="936"/>
      <c r="AX15" s="936">
        <v>14</v>
      </c>
      <c r="AY15" s="936"/>
      <c r="AZ15" s="936"/>
      <c r="BA15" s="936"/>
      <c r="BB15" s="936"/>
      <c r="BC15" s="936"/>
      <c r="BD15" s="936"/>
      <c r="BE15" s="936"/>
      <c r="BF15" s="936">
        <v>15</v>
      </c>
      <c r="BG15" s="936"/>
      <c r="BH15" s="936"/>
      <c r="BI15" s="936"/>
      <c r="BJ15" s="936"/>
      <c r="BK15" s="936"/>
      <c r="BL15" s="936"/>
      <c r="BM15" s="936"/>
      <c r="BN15" s="936">
        <v>16</v>
      </c>
      <c r="BO15" s="936"/>
      <c r="BP15" s="936"/>
      <c r="BQ15" s="936"/>
      <c r="BR15" s="936"/>
      <c r="BS15" s="936"/>
      <c r="BT15" s="702"/>
      <c r="BU15" s="701"/>
      <c r="BV15" s="701"/>
      <c r="BW15" s="149"/>
      <c r="BX15" s="148"/>
      <c r="BY15" s="148"/>
      <c r="BZ15" s="148"/>
      <c r="CA15" s="148"/>
      <c r="CB15" s="122"/>
      <c r="CC15" s="122"/>
      <c r="CD15" s="936">
        <v>18</v>
      </c>
      <c r="CE15" s="936"/>
      <c r="CF15" s="936"/>
      <c r="CG15" s="936"/>
      <c r="CH15" s="936"/>
      <c r="CI15" s="936"/>
      <c r="CJ15" s="936"/>
      <c r="CK15" s="936"/>
      <c r="CL15" s="936">
        <v>19</v>
      </c>
      <c r="CM15" s="936"/>
      <c r="CN15" s="936"/>
      <c r="CO15" s="936"/>
      <c r="CP15" s="936"/>
      <c r="CQ15" s="936"/>
      <c r="CR15" s="936"/>
      <c r="CS15" s="936"/>
      <c r="CT15" s="936">
        <v>20</v>
      </c>
      <c r="CU15" s="936"/>
      <c r="CV15" s="936"/>
      <c r="CW15" s="936"/>
      <c r="CX15" s="936"/>
      <c r="CY15" s="936"/>
      <c r="CZ15" s="109"/>
      <c r="DA15" s="111"/>
      <c r="DB15" s="936">
        <v>21</v>
      </c>
      <c r="DC15" s="936"/>
      <c r="DD15" s="936"/>
      <c r="DE15" s="936"/>
      <c r="DF15" s="936"/>
      <c r="DG15" s="936"/>
      <c r="DH15" s="936"/>
      <c r="DI15" s="936"/>
      <c r="DJ15" s="936">
        <v>22</v>
      </c>
      <c r="DK15" s="936"/>
      <c r="DL15" s="936"/>
      <c r="DM15" s="936"/>
      <c r="DN15" s="936"/>
      <c r="DO15" s="936"/>
      <c r="DP15" s="936"/>
      <c r="DQ15" s="936"/>
      <c r="DR15" s="936">
        <v>23</v>
      </c>
      <c r="DS15" s="936"/>
      <c r="DT15" s="936"/>
      <c r="DU15" s="936"/>
      <c r="DV15" s="936"/>
      <c r="DW15" s="936"/>
      <c r="DX15" s="936"/>
      <c r="DY15" s="936"/>
      <c r="DZ15" s="936"/>
      <c r="EA15" s="936"/>
      <c r="EB15" s="936">
        <v>0</v>
      </c>
      <c r="EC15" s="936"/>
      <c r="ED15" s="936"/>
      <c r="EE15" s="936"/>
      <c r="EF15" s="936"/>
      <c r="EG15" s="936"/>
      <c r="EH15" s="936"/>
      <c r="EI15" s="936"/>
      <c r="EJ15" s="936">
        <v>1</v>
      </c>
      <c r="EK15" s="936"/>
      <c r="EL15" s="936"/>
      <c r="EM15" s="936"/>
      <c r="EN15" s="936"/>
      <c r="EO15" s="936"/>
      <c r="EP15" s="936"/>
      <c r="EQ15" s="936"/>
      <c r="ER15" s="936">
        <v>2</v>
      </c>
      <c r="ES15" s="936"/>
      <c r="ET15" s="936"/>
      <c r="EU15" s="936"/>
      <c r="EV15" s="936"/>
      <c r="EW15" s="936"/>
      <c r="EX15" s="936"/>
      <c r="EY15" s="936"/>
      <c r="EZ15" s="936">
        <v>3</v>
      </c>
      <c r="FA15" s="936"/>
      <c r="FB15" s="936"/>
      <c r="FC15" s="936"/>
      <c r="FD15" s="936"/>
      <c r="FE15" s="936"/>
      <c r="FF15" s="936"/>
      <c r="FG15" s="936"/>
      <c r="FH15" s="936">
        <v>4</v>
      </c>
      <c r="FI15" s="936"/>
      <c r="FJ15" s="936"/>
      <c r="FK15" s="936"/>
      <c r="FL15" s="936"/>
      <c r="FM15" s="936"/>
      <c r="FN15" s="122"/>
      <c r="FO15" s="122"/>
      <c r="FP15" s="936">
        <v>5</v>
      </c>
      <c r="FQ15" s="936"/>
      <c r="FR15" s="122"/>
      <c r="FS15" s="145"/>
      <c r="FT15" s="122"/>
      <c r="FU15" s="122"/>
      <c r="FV15" s="122"/>
      <c r="FW15" s="122"/>
      <c r="FX15" s="936">
        <v>6</v>
      </c>
      <c r="FY15" s="936"/>
      <c r="FZ15" s="936"/>
      <c r="GA15" s="936"/>
      <c r="GB15" s="936"/>
      <c r="GC15" s="936"/>
      <c r="GD15" s="936"/>
      <c r="GE15" s="936"/>
      <c r="GF15" s="936">
        <v>7</v>
      </c>
      <c r="GG15" s="936"/>
      <c r="GH15" s="936"/>
      <c r="GI15" s="936"/>
      <c r="GJ15" s="936"/>
      <c r="GK15" s="936"/>
      <c r="GL15" s="936"/>
      <c r="GM15" s="936"/>
      <c r="GN15" s="936">
        <v>8</v>
      </c>
      <c r="GO15" s="936"/>
      <c r="GP15" s="701"/>
      <c r="GQ15" s="701"/>
      <c r="GR15" s="703"/>
      <c r="GS15" s="149"/>
      <c r="GT15" s="123"/>
      <c r="GU15" s="123"/>
      <c r="GV15" s="123"/>
      <c r="GW15" s="150"/>
    </row>
    <row r="16" spans="1:205" ht="15" customHeight="1">
      <c r="A16" s="111"/>
      <c r="B16" s="109"/>
      <c r="C16" s="109"/>
      <c r="D16" s="152"/>
      <c r="E16" s="122"/>
      <c r="F16" s="951">
        <v>0.35416666666666669</v>
      </c>
      <c r="G16" s="951"/>
      <c r="H16" s="951"/>
      <c r="I16" s="951"/>
      <c r="J16" s="951"/>
      <c r="K16" s="951"/>
      <c r="L16" s="951"/>
      <c r="M16" s="122"/>
      <c r="N16" s="109"/>
      <c r="O16" s="109"/>
      <c r="P16" s="109"/>
      <c r="Q16" s="109"/>
      <c r="R16" s="109"/>
      <c r="S16" s="109"/>
      <c r="T16" s="122"/>
      <c r="U16" s="122"/>
      <c r="V16" s="109"/>
      <c r="W16" s="109"/>
      <c r="X16" s="109"/>
      <c r="Y16" s="109"/>
      <c r="Z16" s="109"/>
      <c r="AA16" s="109"/>
      <c r="AB16" s="122"/>
      <c r="AC16" s="122"/>
      <c r="AD16" s="109"/>
      <c r="AE16" s="109"/>
      <c r="AF16" s="109"/>
      <c r="AG16" s="109"/>
      <c r="AH16" s="109"/>
      <c r="AI16" s="153"/>
      <c r="AJ16" s="153"/>
      <c r="AK16" s="153"/>
      <c r="AL16" s="153"/>
      <c r="AM16" s="153"/>
      <c r="AN16" s="153"/>
      <c r="AO16" s="153"/>
      <c r="AP16" s="153"/>
      <c r="AQ16" s="152"/>
      <c r="AR16" s="152"/>
      <c r="AS16" s="152"/>
      <c r="AT16" s="152"/>
      <c r="AU16" s="154"/>
      <c r="AV16" s="109"/>
      <c r="AW16" s="109"/>
      <c r="AX16" s="109"/>
      <c r="AY16" s="109"/>
      <c r="AZ16" s="109"/>
      <c r="BA16" s="109"/>
      <c r="BB16" s="109"/>
      <c r="BC16" s="109"/>
      <c r="BD16" s="109"/>
      <c r="BE16" s="109"/>
      <c r="BF16" s="109"/>
      <c r="BG16" s="109"/>
      <c r="BH16" s="109"/>
      <c r="BI16" s="109"/>
      <c r="BJ16" s="109"/>
      <c r="BK16" s="109"/>
      <c r="BL16" s="109"/>
      <c r="BM16" s="109"/>
      <c r="BN16" s="109"/>
      <c r="BO16" s="109"/>
      <c r="BP16" s="109"/>
      <c r="BQ16" s="109"/>
      <c r="BR16" s="109"/>
      <c r="BS16" s="109"/>
      <c r="BT16" s="952" t="s">
        <v>271</v>
      </c>
      <c r="BU16" s="952"/>
      <c r="BV16" s="952"/>
      <c r="BW16" s="952"/>
      <c r="BX16" s="952"/>
      <c r="BY16" s="952"/>
      <c r="BZ16" s="952"/>
      <c r="CA16" s="952"/>
      <c r="CD16" s="109"/>
      <c r="CE16" s="109"/>
      <c r="CF16" s="109"/>
      <c r="CG16" s="155"/>
      <c r="CH16" s="109"/>
      <c r="CI16" s="109"/>
      <c r="CJ16" s="109"/>
      <c r="CK16" s="109"/>
      <c r="CL16" s="109"/>
      <c r="CM16" s="109"/>
      <c r="CN16" s="109"/>
      <c r="CO16" s="109"/>
      <c r="CP16" s="109"/>
      <c r="CQ16" s="109"/>
      <c r="CR16" s="109"/>
      <c r="CS16" s="109"/>
      <c r="CT16" s="109"/>
      <c r="CU16" s="109"/>
      <c r="CV16" s="109"/>
      <c r="CW16" s="951">
        <v>0.85416666666666663</v>
      </c>
      <c r="CX16" s="936"/>
      <c r="CY16" s="936"/>
      <c r="CZ16" s="936"/>
      <c r="DA16" s="936"/>
      <c r="DB16" s="936"/>
      <c r="DC16" s="936"/>
      <c r="DD16" s="936"/>
      <c r="DE16" s="109"/>
      <c r="DF16" s="109"/>
      <c r="DG16" s="109"/>
      <c r="DH16" s="109"/>
      <c r="DI16" s="109"/>
      <c r="DJ16" s="109"/>
      <c r="DK16" s="109"/>
      <c r="DL16" s="109"/>
      <c r="DM16" s="109"/>
      <c r="DN16" s="109"/>
      <c r="DO16" s="109"/>
      <c r="DP16" s="109"/>
      <c r="DQ16" s="109"/>
      <c r="DR16" s="109"/>
      <c r="DS16" s="109"/>
      <c r="DT16" s="109"/>
      <c r="DU16" s="109"/>
      <c r="DV16" s="109"/>
      <c r="DW16" s="109"/>
      <c r="DX16" s="109"/>
      <c r="DY16" s="109"/>
      <c r="DZ16" s="109"/>
      <c r="EA16" s="109"/>
      <c r="EB16" s="109"/>
      <c r="EC16" s="109"/>
      <c r="ED16" s="109"/>
      <c r="EE16" s="109"/>
      <c r="EF16" s="109"/>
      <c r="EG16" s="109"/>
      <c r="EH16" s="109"/>
      <c r="EI16" s="109"/>
      <c r="EJ16" s="109"/>
      <c r="EK16" s="109"/>
      <c r="EL16" s="109"/>
      <c r="EM16" s="109"/>
      <c r="EN16" s="109"/>
      <c r="EO16" s="109"/>
      <c r="EP16" s="109"/>
      <c r="EQ16" s="109"/>
      <c r="ER16" s="109"/>
      <c r="ES16" s="109"/>
      <c r="ET16" s="109"/>
      <c r="EU16" s="109"/>
      <c r="EV16" s="109"/>
      <c r="EW16" s="109"/>
      <c r="EX16" s="109"/>
      <c r="EY16" s="109"/>
      <c r="EZ16" s="109"/>
      <c r="FA16" s="109"/>
      <c r="FB16" s="109"/>
      <c r="FC16" s="109"/>
      <c r="FD16" s="109"/>
      <c r="FE16" s="109"/>
      <c r="FF16" s="109"/>
      <c r="FG16" s="109"/>
      <c r="FH16" s="109"/>
      <c r="FI16" s="109"/>
      <c r="FJ16" s="109"/>
      <c r="FK16" s="109"/>
      <c r="FL16" s="109"/>
      <c r="FM16" s="109"/>
      <c r="FN16" s="109"/>
      <c r="FO16" s="109"/>
      <c r="FP16" s="109"/>
      <c r="FQ16" s="953">
        <v>0.21875</v>
      </c>
      <c r="FR16" s="953"/>
      <c r="FS16" s="953"/>
      <c r="FT16" s="953"/>
      <c r="FU16" s="953"/>
      <c r="FV16" s="953"/>
      <c r="FW16" s="953"/>
      <c r="FX16" s="953"/>
      <c r="FY16" s="109"/>
      <c r="FZ16" s="109"/>
      <c r="GA16" s="109"/>
      <c r="GB16" s="109"/>
      <c r="GC16" s="109"/>
      <c r="GD16" s="109"/>
      <c r="GE16" s="109"/>
      <c r="GF16" s="109"/>
      <c r="GG16" s="109"/>
      <c r="GH16" s="109"/>
      <c r="GI16" s="109"/>
      <c r="GJ16" s="109"/>
      <c r="GK16" s="109"/>
      <c r="GL16" s="109"/>
      <c r="GM16" s="109"/>
      <c r="GN16" s="109"/>
      <c r="GO16" s="951">
        <v>0.35416666666666669</v>
      </c>
      <c r="GP16" s="951"/>
      <c r="GQ16" s="951"/>
      <c r="GR16" s="951"/>
      <c r="GS16" s="951"/>
      <c r="GT16" s="951"/>
      <c r="GU16" s="951"/>
      <c r="GV16" s="109"/>
      <c r="GW16" s="116"/>
    </row>
    <row r="17" spans="1:205">
      <c r="A17" s="111"/>
      <c r="B17" s="109"/>
      <c r="C17" s="109"/>
      <c r="D17" s="152"/>
      <c r="E17" s="122"/>
      <c r="F17" s="156"/>
      <c r="G17" s="156"/>
      <c r="H17" s="156"/>
      <c r="I17" s="156"/>
      <c r="J17" s="156"/>
      <c r="K17" s="156"/>
      <c r="L17" s="156"/>
      <c r="M17" s="122"/>
      <c r="N17" s="109"/>
      <c r="O17" s="109"/>
      <c r="P17" s="109"/>
      <c r="Q17" s="109"/>
      <c r="R17" s="109"/>
      <c r="S17" s="109"/>
      <c r="T17" s="122"/>
      <c r="U17" s="122"/>
      <c r="V17" s="109"/>
      <c r="W17" s="109"/>
      <c r="X17" s="109"/>
      <c r="Y17" s="109"/>
      <c r="Z17" s="109"/>
      <c r="AA17" s="109"/>
      <c r="AB17" s="122"/>
      <c r="AC17" s="122"/>
      <c r="AD17" s="109"/>
      <c r="AE17" s="109"/>
      <c r="AF17" s="109"/>
      <c r="AG17" s="109"/>
      <c r="AH17" s="109"/>
      <c r="AI17" s="153"/>
      <c r="AJ17" s="153"/>
      <c r="AK17" s="153"/>
      <c r="AL17" s="153"/>
      <c r="AM17" s="153"/>
      <c r="AN17" s="153"/>
      <c r="AO17" s="153"/>
      <c r="AP17" s="153"/>
      <c r="AQ17" s="152"/>
      <c r="AR17" s="152"/>
      <c r="AS17" s="152"/>
      <c r="AT17" s="152"/>
      <c r="AU17" s="154"/>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CB17" s="157"/>
      <c r="CC17" s="157"/>
      <c r="CD17" s="109"/>
      <c r="CE17" s="109"/>
      <c r="CF17" s="109"/>
      <c r="CG17" s="155"/>
      <c r="CH17" s="109"/>
      <c r="CI17" s="109"/>
      <c r="CJ17" s="109"/>
      <c r="CK17" s="109"/>
      <c r="CL17" s="109"/>
      <c r="CM17" s="109"/>
      <c r="CN17" s="109"/>
      <c r="CO17" s="109"/>
      <c r="CP17" s="109"/>
      <c r="CQ17" s="109"/>
      <c r="CR17" s="109"/>
      <c r="CS17" s="109"/>
      <c r="CT17" s="109"/>
      <c r="CU17" s="109"/>
      <c r="CV17" s="109"/>
      <c r="CW17" s="156"/>
      <c r="CX17" s="123"/>
      <c r="CY17" s="123"/>
      <c r="CZ17" s="123"/>
      <c r="DA17" s="123"/>
      <c r="DB17" s="123"/>
      <c r="DC17" s="123"/>
      <c r="DD17" s="123"/>
      <c r="DE17" s="109"/>
      <c r="DF17" s="109"/>
      <c r="DG17" s="109"/>
      <c r="DH17" s="109"/>
      <c r="DI17" s="109"/>
      <c r="DJ17" s="109"/>
      <c r="DK17" s="109"/>
      <c r="DL17" s="109"/>
      <c r="DM17" s="109"/>
      <c r="DN17" s="109"/>
      <c r="DO17" s="109"/>
      <c r="DP17" s="109"/>
      <c r="DQ17" s="109"/>
      <c r="DR17" s="109"/>
      <c r="DS17" s="109"/>
      <c r="DT17" s="109"/>
      <c r="DU17" s="109"/>
      <c r="DV17" s="109"/>
      <c r="DW17" s="109"/>
      <c r="DX17" s="109"/>
      <c r="DY17" s="109"/>
      <c r="DZ17" s="109"/>
      <c r="EA17" s="109"/>
      <c r="EB17" s="109"/>
      <c r="EC17" s="109"/>
      <c r="ED17" s="109"/>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58"/>
      <c r="FR17" s="158"/>
      <c r="FS17" s="158"/>
      <c r="FT17" s="158"/>
      <c r="FU17" s="158"/>
      <c r="FV17" s="158"/>
      <c r="FW17" s="158"/>
      <c r="FX17" s="158"/>
      <c r="FY17" s="109"/>
      <c r="FZ17" s="109"/>
      <c r="GA17" s="109"/>
      <c r="GB17" s="109"/>
      <c r="GC17" s="109"/>
      <c r="GD17" s="109"/>
      <c r="GE17" s="109"/>
      <c r="GF17" s="109"/>
      <c r="GG17" s="109"/>
      <c r="GH17" s="109"/>
      <c r="GI17" s="109"/>
      <c r="GJ17" s="109"/>
      <c r="GK17" s="109"/>
      <c r="GL17" s="109"/>
      <c r="GM17" s="109"/>
      <c r="GN17" s="109"/>
      <c r="GO17" s="156"/>
      <c r="GP17" s="156"/>
      <c r="GQ17" s="156"/>
      <c r="GR17" s="156"/>
      <c r="GS17" s="156"/>
      <c r="GT17" s="156"/>
      <c r="GU17" s="156"/>
      <c r="GV17" s="109"/>
      <c r="GW17" s="116"/>
    </row>
    <row r="18" spans="1:205" s="164" customFormat="1" ht="13.2">
      <c r="A18" s="159"/>
      <c r="B18" s="160"/>
      <c r="C18" s="160"/>
      <c r="D18" s="160"/>
      <c r="E18" s="160"/>
      <c r="F18" s="160"/>
      <c r="G18" s="160"/>
      <c r="H18" s="160"/>
      <c r="I18" s="161" t="s">
        <v>245</v>
      </c>
      <c r="J18" s="161"/>
      <c r="K18" s="161"/>
      <c r="L18" s="161"/>
      <c r="M18" s="161"/>
      <c r="N18" s="161"/>
      <c r="O18" s="161"/>
      <c r="P18" s="161"/>
      <c r="Q18" s="161"/>
      <c r="R18" s="161"/>
      <c r="S18" s="161"/>
      <c r="T18" s="161"/>
      <c r="U18" s="161"/>
      <c r="V18" s="161"/>
      <c r="W18" s="161"/>
      <c r="X18" s="161"/>
      <c r="Y18" s="162"/>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c r="ED18" s="161"/>
      <c r="EE18" s="161"/>
      <c r="EF18" s="161"/>
      <c r="EG18" s="161"/>
      <c r="EH18" s="161"/>
      <c r="EI18" s="161"/>
      <c r="EJ18" s="161"/>
      <c r="EK18" s="161"/>
      <c r="EL18" s="160"/>
      <c r="EM18" s="160"/>
      <c r="EN18" s="160"/>
      <c r="EO18" s="160"/>
      <c r="EP18" s="160"/>
      <c r="EQ18" s="160"/>
      <c r="ER18" s="160"/>
      <c r="ES18" s="160"/>
      <c r="ET18" s="160"/>
      <c r="EU18" s="160"/>
      <c r="EV18" s="160"/>
      <c r="EW18" s="160"/>
      <c r="EX18" s="160"/>
      <c r="EY18" s="160"/>
      <c r="EZ18" s="160"/>
      <c r="FA18" s="160"/>
      <c r="FB18" s="160"/>
      <c r="FC18" s="160"/>
      <c r="FD18" s="160"/>
      <c r="FE18" s="160"/>
      <c r="FF18" s="160"/>
      <c r="FG18" s="160"/>
      <c r="FH18" s="160"/>
      <c r="FI18" s="160"/>
      <c r="FJ18" s="160"/>
      <c r="FK18" s="160"/>
      <c r="FL18" s="160"/>
      <c r="FM18" s="160"/>
      <c r="FN18" s="160"/>
      <c r="FO18" s="160"/>
      <c r="FP18" s="160"/>
      <c r="FQ18" s="160"/>
      <c r="FR18" s="160"/>
      <c r="FS18" s="160"/>
      <c r="FT18" s="160"/>
      <c r="FU18" s="160"/>
      <c r="FV18" s="160"/>
      <c r="FW18" s="160"/>
      <c r="FX18" s="160"/>
      <c r="FY18" s="160"/>
      <c r="FZ18" s="160"/>
      <c r="GA18" s="160"/>
      <c r="GB18" s="160"/>
      <c r="GC18" s="160"/>
      <c r="GD18" s="160"/>
      <c r="GE18" s="160"/>
      <c r="GF18" s="160"/>
      <c r="GG18" s="160"/>
      <c r="GH18" s="160"/>
      <c r="GI18" s="160"/>
      <c r="GJ18" s="160"/>
      <c r="GK18" s="160"/>
      <c r="GL18" s="160"/>
      <c r="GM18" s="160"/>
      <c r="GN18" s="160"/>
      <c r="GO18" s="160"/>
      <c r="GP18" s="160"/>
      <c r="GQ18" s="160"/>
      <c r="GR18" s="160"/>
      <c r="GS18" s="160"/>
      <c r="GT18" s="160"/>
      <c r="GU18" s="160"/>
      <c r="GV18" s="160"/>
      <c r="GW18" s="163"/>
    </row>
    <row r="19" spans="1:205" s="164" customFormat="1" ht="6" customHeight="1">
      <c r="A19" s="159"/>
      <c r="B19" s="160"/>
      <c r="C19" s="160"/>
      <c r="D19" s="160"/>
      <c r="E19" s="160"/>
      <c r="F19" s="160"/>
      <c r="G19" s="160"/>
      <c r="H19" s="160"/>
      <c r="I19" s="161"/>
      <c r="J19" s="161"/>
      <c r="K19" s="161"/>
      <c r="L19" s="161"/>
      <c r="M19" s="161"/>
      <c r="N19" s="161"/>
      <c r="O19" s="161"/>
      <c r="P19" s="161"/>
      <c r="Q19" s="161"/>
      <c r="R19" s="161"/>
      <c r="S19" s="161"/>
      <c r="T19" s="161"/>
      <c r="U19" s="161"/>
      <c r="V19" s="161"/>
      <c r="W19" s="161"/>
      <c r="X19" s="161"/>
      <c r="Y19" s="162"/>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1"/>
      <c r="DI19" s="161"/>
      <c r="DJ19" s="161"/>
      <c r="DK19" s="161"/>
      <c r="DL19" s="161"/>
      <c r="DM19" s="161"/>
      <c r="DN19" s="161"/>
      <c r="DO19" s="161"/>
      <c r="DP19" s="161"/>
      <c r="DQ19" s="161"/>
      <c r="DR19" s="161"/>
      <c r="DS19" s="161"/>
      <c r="DT19" s="161"/>
      <c r="DU19" s="161"/>
      <c r="DV19" s="161"/>
      <c r="DW19" s="161"/>
      <c r="DX19" s="161"/>
      <c r="DY19" s="161"/>
      <c r="DZ19" s="161"/>
      <c r="EA19" s="161"/>
      <c r="EB19" s="161"/>
      <c r="EC19" s="161"/>
      <c r="ED19" s="161"/>
      <c r="EE19" s="161"/>
      <c r="EF19" s="161"/>
      <c r="EG19" s="161"/>
      <c r="EH19" s="161"/>
      <c r="EI19" s="161"/>
      <c r="EJ19" s="161"/>
      <c r="EK19" s="161"/>
      <c r="EL19" s="160"/>
      <c r="EM19" s="160"/>
      <c r="EN19" s="160"/>
      <c r="EO19" s="160"/>
      <c r="EP19" s="160"/>
      <c r="EQ19" s="160"/>
      <c r="ER19" s="160"/>
      <c r="ES19" s="160"/>
      <c r="ET19" s="160"/>
      <c r="EU19" s="160"/>
      <c r="EV19" s="160"/>
      <c r="EW19" s="160"/>
      <c r="EX19" s="160"/>
      <c r="EY19" s="160"/>
      <c r="EZ19" s="160"/>
      <c r="FA19" s="160"/>
      <c r="FB19" s="160"/>
      <c r="FC19" s="160"/>
      <c r="FD19" s="160"/>
      <c r="FE19" s="160"/>
      <c r="FF19" s="160"/>
      <c r="FG19" s="160"/>
      <c r="FH19" s="160"/>
      <c r="FI19" s="160"/>
      <c r="FJ19" s="160"/>
      <c r="FK19" s="160"/>
      <c r="FL19" s="160"/>
      <c r="FM19" s="160"/>
      <c r="FN19" s="160"/>
      <c r="FO19" s="160"/>
      <c r="FP19" s="160"/>
      <c r="FQ19" s="160"/>
      <c r="FR19" s="160"/>
      <c r="FS19" s="160"/>
      <c r="FT19" s="160"/>
      <c r="FU19" s="160"/>
      <c r="FV19" s="160"/>
      <c r="FW19" s="160"/>
      <c r="FX19" s="160"/>
      <c r="FY19" s="160"/>
      <c r="FZ19" s="160"/>
      <c r="GA19" s="160"/>
      <c r="GB19" s="160"/>
      <c r="GC19" s="160"/>
      <c r="GD19" s="160"/>
      <c r="GE19" s="160"/>
      <c r="GF19" s="160"/>
      <c r="GG19" s="160"/>
      <c r="GH19" s="160"/>
      <c r="GI19" s="160"/>
      <c r="GJ19" s="160"/>
      <c r="GK19" s="160"/>
      <c r="GL19" s="160"/>
      <c r="GM19" s="160"/>
      <c r="GN19" s="160"/>
      <c r="GO19" s="160"/>
      <c r="GP19" s="160"/>
      <c r="GQ19" s="160"/>
      <c r="GR19" s="160"/>
      <c r="GS19" s="160"/>
      <c r="GT19" s="160"/>
      <c r="GU19" s="160"/>
      <c r="GV19" s="160"/>
      <c r="GW19" s="163"/>
    </row>
    <row r="20" spans="1:205" s="164" customFormat="1" ht="13.2">
      <c r="A20" s="159"/>
      <c r="B20" s="160"/>
      <c r="C20" s="160"/>
      <c r="D20" s="160"/>
      <c r="E20" s="160"/>
      <c r="F20" s="160"/>
      <c r="G20" s="160"/>
      <c r="H20" s="160"/>
      <c r="I20" s="161"/>
      <c r="J20" s="161"/>
      <c r="K20" s="161" t="s">
        <v>246</v>
      </c>
      <c r="L20" s="161"/>
      <c r="M20" s="161"/>
      <c r="N20" s="161"/>
      <c r="O20" s="161"/>
      <c r="P20" s="161"/>
      <c r="Q20" s="161"/>
      <c r="R20" s="161"/>
      <c r="S20" s="161"/>
      <c r="T20" s="161"/>
      <c r="U20" s="161"/>
      <c r="V20" s="161"/>
      <c r="W20" s="161"/>
      <c r="X20" s="161"/>
      <c r="Y20" s="162"/>
      <c r="Z20" s="161"/>
      <c r="AA20" s="161"/>
      <c r="AB20" s="160"/>
      <c r="AC20" s="160"/>
      <c r="AD20" s="160"/>
      <c r="AE20" s="160"/>
      <c r="AF20" s="160"/>
      <c r="AG20" s="160"/>
      <c r="AH20" s="160"/>
      <c r="AI20" s="160"/>
      <c r="AJ20" s="161" t="s">
        <v>247</v>
      </c>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1"/>
      <c r="DE20" s="161"/>
      <c r="DF20" s="161"/>
      <c r="DG20" s="161"/>
      <c r="DH20" s="161"/>
      <c r="DI20" s="161"/>
      <c r="DJ20" s="161"/>
      <c r="DK20" s="161"/>
      <c r="DL20" s="161"/>
      <c r="DM20" s="161"/>
      <c r="DN20" s="161"/>
      <c r="DO20" s="161"/>
      <c r="DP20" s="161"/>
      <c r="DQ20" s="161"/>
      <c r="DR20" s="161"/>
      <c r="DS20" s="161"/>
      <c r="DT20" s="161"/>
      <c r="DU20" s="161"/>
      <c r="DV20" s="161"/>
      <c r="DW20" s="161"/>
      <c r="DX20" s="161"/>
      <c r="DY20" s="161"/>
      <c r="DZ20" s="161"/>
      <c r="EA20" s="161"/>
      <c r="EB20" s="161"/>
      <c r="EC20" s="161"/>
      <c r="ED20" s="161"/>
      <c r="EE20" s="161"/>
      <c r="EF20" s="161"/>
      <c r="EG20" s="161"/>
      <c r="EH20" s="161"/>
      <c r="EI20" s="161"/>
      <c r="EJ20" s="161"/>
      <c r="EK20" s="161"/>
      <c r="EL20" s="160"/>
      <c r="EM20" s="160"/>
      <c r="EN20" s="160"/>
      <c r="EO20" s="160"/>
      <c r="EP20" s="160"/>
      <c r="EQ20" s="160"/>
      <c r="ER20" s="160"/>
      <c r="ES20" s="160"/>
      <c r="ET20" s="160"/>
      <c r="EU20" s="160"/>
      <c r="EV20" s="160"/>
      <c r="EW20" s="160"/>
      <c r="EX20" s="160"/>
      <c r="EY20" s="160"/>
      <c r="EZ20" s="160"/>
      <c r="FA20" s="160"/>
      <c r="FB20" s="160"/>
      <c r="FC20" s="160"/>
      <c r="FD20" s="160"/>
      <c r="FE20" s="160"/>
      <c r="FF20" s="160"/>
      <c r="FG20" s="160"/>
      <c r="FH20" s="160"/>
      <c r="FI20" s="160"/>
      <c r="FJ20" s="160"/>
      <c r="FK20" s="160"/>
      <c r="FL20" s="160"/>
      <c r="FM20" s="160"/>
      <c r="FN20" s="160"/>
      <c r="FO20" s="160"/>
      <c r="FP20" s="160"/>
      <c r="FQ20" s="160"/>
      <c r="FR20" s="160"/>
      <c r="FS20" s="160"/>
      <c r="FT20" s="160"/>
      <c r="FU20" s="160"/>
      <c r="FV20" s="160"/>
      <c r="FW20" s="160"/>
      <c r="FX20" s="160"/>
      <c r="FY20" s="160"/>
      <c r="FZ20" s="160"/>
      <c r="GA20" s="160"/>
      <c r="GB20" s="160"/>
      <c r="GC20" s="160"/>
      <c r="GD20" s="160"/>
      <c r="GE20" s="160"/>
      <c r="GF20" s="160"/>
      <c r="GG20" s="160"/>
      <c r="GH20" s="160"/>
      <c r="GI20" s="160"/>
      <c r="GJ20" s="160"/>
      <c r="GK20" s="160"/>
      <c r="GL20" s="160"/>
      <c r="GM20" s="160"/>
      <c r="GN20" s="160"/>
      <c r="GO20" s="160"/>
      <c r="GP20" s="160"/>
      <c r="GQ20" s="160"/>
      <c r="GR20" s="160"/>
      <c r="GS20" s="160"/>
      <c r="GT20" s="160"/>
      <c r="GU20" s="160"/>
      <c r="GV20" s="160"/>
      <c r="GW20" s="163"/>
    </row>
    <row r="21" spans="1:205" s="164" customFormat="1" ht="13.2">
      <c r="A21" s="159"/>
      <c r="B21" s="160"/>
      <c r="C21" s="160"/>
      <c r="D21" s="160"/>
      <c r="E21" s="160"/>
      <c r="F21" s="160"/>
      <c r="G21" s="160"/>
      <c r="H21" s="160"/>
      <c r="I21" s="161"/>
      <c r="J21" s="161"/>
      <c r="K21" s="161"/>
      <c r="L21" s="161"/>
      <c r="M21" s="161"/>
      <c r="N21" s="161"/>
      <c r="O21" s="161"/>
      <c r="P21" s="161"/>
      <c r="Q21" s="161"/>
      <c r="R21" s="161"/>
      <c r="S21" s="161"/>
      <c r="T21" s="161"/>
      <c r="U21" s="161"/>
      <c r="V21" s="161"/>
      <c r="W21" s="161"/>
      <c r="X21" s="161"/>
      <c r="Y21" s="162"/>
      <c r="Z21" s="161"/>
      <c r="AA21" s="161"/>
      <c r="AB21" s="160"/>
      <c r="AC21" s="160"/>
      <c r="AD21" s="160"/>
      <c r="AE21" s="160"/>
      <c r="AF21" s="160"/>
      <c r="AG21" s="160"/>
      <c r="AH21" s="160"/>
      <c r="AI21" s="160"/>
      <c r="AJ21" s="161"/>
      <c r="AK21" s="161"/>
      <c r="AL21" s="161" t="s">
        <v>248</v>
      </c>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c r="BM21" s="161"/>
      <c r="BN21" s="161"/>
      <c r="BO21" s="161"/>
      <c r="BP21" s="161"/>
      <c r="BQ21" s="161"/>
      <c r="BR21" s="161"/>
      <c r="BS21" s="161"/>
      <c r="BT21" s="161"/>
      <c r="BU21" s="161"/>
      <c r="BV21" s="161"/>
      <c r="BW21" s="161"/>
      <c r="BX21" s="161"/>
      <c r="BY21" s="161"/>
      <c r="BZ21" s="161"/>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1"/>
      <c r="CZ21" s="161"/>
      <c r="DA21" s="161"/>
      <c r="DB21" s="161"/>
      <c r="DC21" s="161"/>
      <c r="DD21" s="161"/>
      <c r="DE21" s="161"/>
      <c r="DF21" s="161"/>
      <c r="DG21" s="161"/>
      <c r="DH21" s="161"/>
      <c r="DI21" s="161"/>
      <c r="DJ21" s="161"/>
      <c r="DK21" s="161"/>
      <c r="DL21" s="161"/>
      <c r="DM21" s="161"/>
      <c r="DN21" s="161"/>
      <c r="DO21" s="161"/>
      <c r="DP21" s="161"/>
      <c r="DQ21" s="161"/>
      <c r="DR21" s="161"/>
      <c r="DS21" s="161"/>
      <c r="DT21" s="161"/>
      <c r="DU21" s="161"/>
      <c r="DV21" s="161"/>
      <c r="DW21" s="161"/>
      <c r="DX21" s="161"/>
      <c r="DY21" s="161"/>
      <c r="DZ21" s="161"/>
      <c r="EA21" s="161"/>
      <c r="EB21" s="161"/>
      <c r="EC21" s="161"/>
      <c r="ED21" s="161"/>
      <c r="EE21" s="161"/>
      <c r="EF21" s="161"/>
      <c r="EG21" s="161"/>
      <c r="EH21" s="161"/>
      <c r="EI21" s="161"/>
      <c r="EJ21" s="161"/>
      <c r="EK21" s="161"/>
      <c r="EL21" s="160"/>
      <c r="EM21" s="160"/>
      <c r="EN21" s="160"/>
      <c r="EO21" s="160"/>
      <c r="EP21" s="160"/>
      <c r="EQ21" s="160"/>
      <c r="ER21" s="160"/>
      <c r="ES21" s="160"/>
      <c r="ET21" s="160"/>
      <c r="EU21" s="160"/>
      <c r="EV21" s="160"/>
      <c r="EW21" s="160"/>
      <c r="EX21" s="160"/>
      <c r="EY21" s="160"/>
      <c r="EZ21" s="160"/>
      <c r="FA21" s="160"/>
      <c r="FB21" s="160"/>
      <c r="FC21" s="160"/>
      <c r="FD21" s="160"/>
      <c r="FE21" s="160"/>
      <c r="FF21" s="160"/>
      <c r="FG21" s="160"/>
      <c r="FH21" s="160"/>
      <c r="FI21" s="160"/>
      <c r="FJ21" s="160"/>
      <c r="FK21" s="160"/>
      <c r="FL21" s="160"/>
      <c r="FM21" s="160"/>
      <c r="FN21" s="160"/>
      <c r="FO21" s="160"/>
      <c r="FP21" s="160"/>
      <c r="FQ21" s="160"/>
      <c r="FR21" s="160"/>
      <c r="FS21" s="160"/>
      <c r="FT21" s="160"/>
      <c r="FU21" s="160"/>
      <c r="FV21" s="160"/>
      <c r="FW21" s="160"/>
      <c r="FX21" s="160"/>
      <c r="FY21" s="160"/>
      <c r="FZ21" s="160"/>
      <c r="GA21" s="160"/>
      <c r="GB21" s="160"/>
      <c r="GC21" s="160"/>
      <c r="GD21" s="160"/>
      <c r="GE21" s="160"/>
      <c r="GF21" s="160"/>
      <c r="GG21" s="160"/>
      <c r="GH21" s="160"/>
      <c r="GI21" s="160"/>
      <c r="GJ21" s="160"/>
      <c r="GK21" s="160"/>
      <c r="GL21" s="160"/>
      <c r="GM21" s="160"/>
      <c r="GN21" s="160"/>
      <c r="GO21" s="160"/>
      <c r="GP21" s="160"/>
      <c r="GQ21" s="160"/>
      <c r="GR21" s="160"/>
      <c r="GS21" s="160"/>
      <c r="GT21" s="160"/>
      <c r="GU21" s="160"/>
      <c r="GV21" s="160"/>
      <c r="GW21" s="163"/>
    </row>
    <row r="22" spans="1:205" s="164" customFormat="1" ht="6" customHeight="1">
      <c r="A22" s="159"/>
      <c r="B22" s="160"/>
      <c r="C22" s="160"/>
      <c r="D22" s="160"/>
      <c r="E22" s="160"/>
      <c r="F22" s="160"/>
      <c r="G22" s="160"/>
      <c r="H22" s="160"/>
      <c r="I22" s="161"/>
      <c r="J22" s="161"/>
      <c r="K22" s="161"/>
      <c r="L22" s="161"/>
      <c r="M22" s="161"/>
      <c r="N22" s="161"/>
      <c r="O22" s="161"/>
      <c r="P22" s="161"/>
      <c r="Q22" s="161"/>
      <c r="R22" s="161"/>
      <c r="S22" s="161"/>
      <c r="T22" s="161"/>
      <c r="U22" s="161"/>
      <c r="V22" s="161"/>
      <c r="W22" s="161"/>
      <c r="X22" s="161"/>
      <c r="Y22" s="162"/>
      <c r="Z22" s="161"/>
      <c r="AA22" s="161"/>
      <c r="AB22" s="160"/>
      <c r="AC22" s="160"/>
      <c r="AD22" s="160"/>
      <c r="AE22" s="160"/>
      <c r="AF22" s="160"/>
      <c r="AG22" s="160"/>
      <c r="AH22" s="160"/>
      <c r="AI22" s="160"/>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1"/>
      <c r="BX22" s="161"/>
      <c r="BY22" s="161"/>
      <c r="BZ22" s="161"/>
      <c r="CA22" s="161"/>
      <c r="CB22" s="161"/>
      <c r="CC22" s="161"/>
      <c r="CD22" s="161"/>
      <c r="CE22" s="161"/>
      <c r="CF22" s="161"/>
      <c r="CG22" s="161"/>
      <c r="CH22" s="161"/>
      <c r="CI22" s="161"/>
      <c r="CJ22" s="161"/>
      <c r="CK22" s="161"/>
      <c r="CL22" s="161"/>
      <c r="CM22" s="161"/>
      <c r="CN22" s="161"/>
      <c r="CO22" s="161"/>
      <c r="CP22" s="161"/>
      <c r="CQ22" s="161"/>
      <c r="CR22" s="161"/>
      <c r="CS22" s="161"/>
      <c r="CT22" s="161"/>
      <c r="CU22" s="161"/>
      <c r="CV22" s="161"/>
      <c r="CW22" s="161"/>
      <c r="CX22" s="161"/>
      <c r="CY22" s="161"/>
      <c r="CZ22" s="161"/>
      <c r="DA22" s="161"/>
      <c r="DB22" s="161"/>
      <c r="DC22" s="161"/>
      <c r="DD22" s="161"/>
      <c r="DE22" s="161"/>
      <c r="DF22" s="161"/>
      <c r="DG22" s="161"/>
      <c r="DH22" s="161"/>
      <c r="DI22" s="161"/>
      <c r="DJ22" s="161"/>
      <c r="DK22" s="161"/>
      <c r="DL22" s="161"/>
      <c r="DM22" s="161"/>
      <c r="DN22" s="161"/>
      <c r="DO22" s="161"/>
      <c r="DP22" s="161"/>
      <c r="DQ22" s="161"/>
      <c r="DR22" s="161"/>
      <c r="DS22" s="161"/>
      <c r="DT22" s="161"/>
      <c r="DU22" s="161"/>
      <c r="DV22" s="161"/>
      <c r="DW22" s="161"/>
      <c r="DX22" s="161"/>
      <c r="DY22" s="161"/>
      <c r="DZ22" s="161"/>
      <c r="EA22" s="161"/>
      <c r="EB22" s="161"/>
      <c r="EC22" s="161"/>
      <c r="ED22" s="161"/>
      <c r="EE22" s="161"/>
      <c r="EF22" s="161"/>
      <c r="EG22" s="161"/>
      <c r="EH22" s="161"/>
      <c r="EI22" s="161"/>
      <c r="EJ22" s="161"/>
      <c r="EK22" s="161"/>
      <c r="EL22" s="160"/>
      <c r="EM22" s="160"/>
      <c r="EN22" s="160"/>
      <c r="EO22" s="160"/>
      <c r="EP22" s="160"/>
      <c r="EQ22" s="160"/>
      <c r="ER22" s="160"/>
      <c r="ES22" s="160"/>
      <c r="ET22" s="160"/>
      <c r="EU22" s="160"/>
      <c r="EV22" s="160"/>
      <c r="EW22" s="160"/>
      <c r="EX22" s="160"/>
      <c r="EY22" s="160"/>
      <c r="EZ22" s="160"/>
      <c r="FA22" s="160"/>
      <c r="FB22" s="160"/>
      <c r="FC22" s="160"/>
      <c r="FD22" s="160"/>
      <c r="FE22" s="160"/>
      <c r="FF22" s="160"/>
      <c r="FG22" s="160"/>
      <c r="FH22" s="160"/>
      <c r="FI22" s="160"/>
      <c r="FJ22" s="160"/>
      <c r="FK22" s="160"/>
      <c r="FL22" s="160"/>
      <c r="FM22" s="160"/>
      <c r="FN22" s="160"/>
      <c r="FO22" s="160"/>
      <c r="FP22" s="160"/>
      <c r="FQ22" s="160"/>
      <c r="FR22" s="160"/>
      <c r="FS22" s="160"/>
      <c r="FT22" s="160"/>
      <c r="FU22" s="160"/>
      <c r="FV22" s="160"/>
      <c r="FW22" s="160"/>
      <c r="FX22" s="160"/>
      <c r="FY22" s="160"/>
      <c r="FZ22" s="160"/>
      <c r="GA22" s="160"/>
      <c r="GB22" s="160"/>
      <c r="GC22" s="160"/>
      <c r="GD22" s="160"/>
      <c r="GE22" s="160"/>
      <c r="GF22" s="160"/>
      <c r="GG22" s="160"/>
      <c r="GH22" s="160"/>
      <c r="GI22" s="160"/>
      <c r="GJ22" s="160"/>
      <c r="GK22" s="160"/>
      <c r="GL22" s="160"/>
      <c r="GM22" s="160"/>
      <c r="GN22" s="160"/>
      <c r="GO22" s="160"/>
      <c r="GP22" s="160"/>
      <c r="GQ22" s="160"/>
      <c r="GR22" s="160"/>
      <c r="GS22" s="160"/>
      <c r="GT22" s="160"/>
      <c r="GU22" s="160"/>
      <c r="GV22" s="160"/>
      <c r="GW22" s="163"/>
    </row>
    <row r="23" spans="1:205" s="164" customFormat="1" ht="13.2">
      <c r="A23" s="159"/>
      <c r="B23" s="160"/>
      <c r="C23" s="160"/>
      <c r="D23" s="160"/>
      <c r="E23" s="160"/>
      <c r="F23" s="160"/>
      <c r="G23" s="160"/>
      <c r="H23" s="160"/>
      <c r="I23" s="161"/>
      <c r="J23" s="161"/>
      <c r="K23" s="161" t="s">
        <v>249</v>
      </c>
      <c r="L23" s="161"/>
      <c r="M23" s="161"/>
      <c r="N23" s="161"/>
      <c r="O23" s="161"/>
      <c r="P23" s="161"/>
      <c r="Q23" s="161"/>
      <c r="R23" s="161"/>
      <c r="S23" s="161"/>
      <c r="T23" s="161"/>
      <c r="U23" s="161"/>
      <c r="V23" s="161"/>
      <c r="W23" s="161"/>
      <c r="X23" s="161"/>
      <c r="Y23" s="161"/>
      <c r="Z23" s="161"/>
      <c r="AA23" s="161"/>
      <c r="AB23" s="160"/>
      <c r="AC23" s="160"/>
      <c r="AD23" s="160"/>
      <c r="AE23" s="160"/>
      <c r="AF23" s="160"/>
      <c r="AG23" s="160"/>
      <c r="AH23" s="160"/>
      <c r="AI23" s="160"/>
      <c r="AJ23" s="161" t="s">
        <v>250</v>
      </c>
      <c r="AK23" s="161"/>
      <c r="AL23" s="161"/>
      <c r="AM23" s="161"/>
      <c r="AN23" s="161"/>
      <c r="AO23" s="161"/>
      <c r="AP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1"/>
      <c r="BX23" s="161"/>
      <c r="BY23" s="161"/>
      <c r="BZ23" s="161"/>
      <c r="CA23" s="161"/>
      <c r="CB23" s="161"/>
      <c r="CC23" s="161"/>
      <c r="CD23" s="161"/>
      <c r="CE23" s="161"/>
      <c r="CF23" s="161"/>
      <c r="CG23" s="161"/>
      <c r="CH23" s="161"/>
      <c r="CI23" s="161"/>
      <c r="CJ23" s="161"/>
      <c r="CK23" s="161"/>
      <c r="CL23" s="161"/>
      <c r="CM23" s="161"/>
      <c r="CN23" s="161"/>
      <c r="CO23" s="161"/>
      <c r="CP23" s="161"/>
      <c r="CQ23" s="161"/>
      <c r="CR23" s="161"/>
      <c r="CS23" s="161"/>
      <c r="CT23" s="161"/>
      <c r="CU23" s="161"/>
      <c r="CV23" s="161"/>
      <c r="CW23" s="161"/>
      <c r="CX23" s="161"/>
      <c r="CY23" s="161"/>
      <c r="CZ23" s="161"/>
      <c r="DA23" s="161"/>
      <c r="DB23" s="161"/>
      <c r="DC23" s="161"/>
      <c r="DD23" s="161"/>
      <c r="DE23" s="161"/>
      <c r="DF23" s="161"/>
      <c r="DG23" s="161"/>
      <c r="DH23" s="161"/>
      <c r="DI23" s="161"/>
      <c r="DJ23" s="161"/>
      <c r="DK23" s="161"/>
      <c r="DL23" s="161"/>
      <c r="DM23" s="161"/>
      <c r="DN23" s="161"/>
      <c r="DO23" s="161"/>
      <c r="DP23" s="161"/>
      <c r="DQ23" s="161"/>
      <c r="DR23" s="161"/>
      <c r="DS23" s="161"/>
      <c r="DT23" s="161"/>
      <c r="DU23" s="161"/>
      <c r="DV23" s="161"/>
      <c r="DW23" s="161"/>
      <c r="DX23" s="161"/>
      <c r="DY23" s="161"/>
      <c r="DZ23" s="161"/>
      <c r="EA23" s="161"/>
      <c r="EB23" s="161"/>
      <c r="EC23" s="161"/>
      <c r="ED23" s="161"/>
      <c r="EE23" s="161"/>
      <c r="EF23" s="161"/>
      <c r="EG23" s="161"/>
      <c r="EH23" s="161"/>
      <c r="EI23" s="161"/>
      <c r="EJ23" s="161"/>
      <c r="EK23" s="161"/>
      <c r="EL23" s="160"/>
      <c r="EM23" s="160"/>
      <c r="EN23" s="160"/>
      <c r="EO23" s="160"/>
      <c r="EP23" s="160"/>
      <c r="EQ23" s="160"/>
      <c r="ER23" s="160"/>
      <c r="ES23" s="160"/>
      <c r="ET23" s="160"/>
      <c r="EU23" s="160"/>
      <c r="EV23" s="160"/>
      <c r="EW23" s="160"/>
      <c r="EX23" s="160"/>
      <c r="EY23" s="160"/>
      <c r="EZ23" s="160"/>
      <c r="FA23" s="160"/>
      <c r="FB23" s="160"/>
      <c r="FC23" s="160"/>
      <c r="FD23" s="160"/>
      <c r="FE23" s="160"/>
      <c r="FF23" s="160"/>
      <c r="FG23" s="160"/>
      <c r="FH23" s="160"/>
      <c r="FI23" s="160"/>
      <c r="FJ23" s="160"/>
      <c r="FK23" s="160"/>
      <c r="FL23" s="160"/>
      <c r="FM23" s="160"/>
      <c r="FN23" s="160"/>
      <c r="FO23" s="160"/>
      <c r="FP23" s="160"/>
      <c r="FQ23" s="160"/>
      <c r="FR23" s="160"/>
      <c r="FS23" s="160"/>
      <c r="FT23" s="160"/>
      <c r="FU23" s="160"/>
      <c r="FV23" s="160"/>
      <c r="FW23" s="160"/>
      <c r="FX23" s="160"/>
      <c r="FY23" s="160"/>
      <c r="FZ23" s="160"/>
      <c r="GA23" s="160"/>
      <c r="GB23" s="160"/>
      <c r="GC23" s="160"/>
      <c r="GD23" s="160"/>
      <c r="GE23" s="160"/>
      <c r="GF23" s="160"/>
      <c r="GG23" s="160"/>
      <c r="GH23" s="160"/>
      <c r="GI23" s="160"/>
      <c r="GJ23" s="160"/>
      <c r="GK23" s="160"/>
      <c r="GL23" s="160"/>
      <c r="GM23" s="160"/>
      <c r="GN23" s="160"/>
      <c r="GO23" s="160"/>
      <c r="GP23" s="160"/>
      <c r="GQ23" s="160"/>
      <c r="GR23" s="160"/>
      <c r="GS23" s="160"/>
      <c r="GT23" s="160"/>
      <c r="GU23" s="160"/>
      <c r="GV23" s="160"/>
      <c r="GW23" s="163"/>
    </row>
    <row r="24" spans="1:205" s="164" customFormat="1" ht="13.2">
      <c r="A24" s="159"/>
      <c r="B24" s="160"/>
      <c r="C24" s="160"/>
      <c r="D24" s="160"/>
      <c r="E24" s="160"/>
      <c r="F24" s="160"/>
      <c r="G24" s="160"/>
      <c r="H24" s="160"/>
      <c r="I24" s="161"/>
      <c r="J24" s="161"/>
      <c r="K24" s="161"/>
      <c r="L24" s="161"/>
      <c r="M24" s="161"/>
      <c r="N24" s="161"/>
      <c r="O24" s="161"/>
      <c r="P24" s="161"/>
      <c r="Q24" s="161"/>
      <c r="R24" s="161"/>
      <c r="S24" s="161"/>
      <c r="T24" s="161"/>
      <c r="U24" s="161"/>
      <c r="V24" s="161"/>
      <c r="W24" s="161"/>
      <c r="X24" s="161"/>
      <c r="Y24" s="162"/>
      <c r="Z24" s="161"/>
      <c r="AA24" s="161"/>
      <c r="AB24" s="160"/>
      <c r="AC24" s="160"/>
      <c r="AD24" s="160"/>
      <c r="AE24" s="160"/>
      <c r="AF24" s="160"/>
      <c r="AG24" s="160"/>
      <c r="AH24" s="160"/>
      <c r="AI24" s="160"/>
      <c r="AJ24" s="161"/>
      <c r="AK24" s="161"/>
      <c r="AL24" s="161" t="s">
        <v>251</v>
      </c>
      <c r="AM24" s="161"/>
      <c r="AN24" s="161"/>
      <c r="AO24" s="161"/>
      <c r="AP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1"/>
      <c r="BX24" s="161"/>
      <c r="BY24" s="161"/>
      <c r="BZ24" s="161"/>
      <c r="CA24" s="161"/>
      <c r="CB24" s="161"/>
      <c r="CC24" s="161"/>
      <c r="CD24" s="161"/>
      <c r="CE24" s="161"/>
      <c r="CF24" s="161"/>
      <c r="CG24" s="161"/>
      <c r="CH24" s="161"/>
      <c r="CI24" s="161"/>
      <c r="CJ24" s="161"/>
      <c r="CK24" s="161"/>
      <c r="CL24" s="161"/>
      <c r="CM24" s="161"/>
      <c r="CN24" s="161"/>
      <c r="CO24" s="161"/>
      <c r="CP24" s="161"/>
      <c r="CQ24" s="161"/>
      <c r="CR24" s="161"/>
      <c r="CS24" s="161"/>
      <c r="CT24" s="161"/>
      <c r="CU24" s="161"/>
      <c r="CV24" s="161"/>
      <c r="CW24" s="161"/>
      <c r="CX24" s="161"/>
      <c r="CY24" s="161"/>
      <c r="CZ24" s="161"/>
      <c r="DA24" s="161"/>
      <c r="DB24" s="161"/>
      <c r="DC24" s="161"/>
      <c r="DD24" s="161"/>
      <c r="DE24" s="161"/>
      <c r="DF24" s="161"/>
      <c r="DG24" s="161"/>
      <c r="DH24" s="161"/>
      <c r="DI24" s="161"/>
      <c r="DJ24" s="161"/>
      <c r="DK24" s="161"/>
      <c r="DL24" s="161"/>
      <c r="DM24" s="161"/>
      <c r="DN24" s="161"/>
      <c r="DO24" s="161"/>
      <c r="DP24" s="161"/>
      <c r="DQ24" s="161"/>
      <c r="DR24" s="161"/>
      <c r="DS24" s="161"/>
      <c r="DT24" s="161"/>
      <c r="DU24" s="161"/>
      <c r="DV24" s="161"/>
      <c r="DW24" s="161"/>
      <c r="DX24" s="161"/>
      <c r="DY24" s="161"/>
      <c r="DZ24" s="161"/>
      <c r="EA24" s="161"/>
      <c r="EB24" s="161"/>
      <c r="EC24" s="161"/>
      <c r="ED24" s="161"/>
      <c r="EE24" s="161"/>
      <c r="EF24" s="161"/>
      <c r="EG24" s="161"/>
      <c r="EH24" s="161"/>
      <c r="EI24" s="161"/>
      <c r="EJ24" s="161"/>
      <c r="EK24" s="161"/>
      <c r="EL24" s="160"/>
      <c r="EM24" s="160"/>
      <c r="EN24" s="160"/>
      <c r="EO24" s="160"/>
      <c r="EP24" s="160"/>
      <c r="EQ24" s="160"/>
      <c r="ER24" s="160"/>
      <c r="ES24" s="160"/>
      <c r="ET24" s="160"/>
      <c r="EU24" s="160"/>
      <c r="EV24" s="160"/>
      <c r="EW24" s="160"/>
      <c r="EX24" s="160"/>
      <c r="EY24" s="160"/>
      <c r="EZ24" s="160"/>
      <c r="FA24" s="160"/>
      <c r="FB24" s="160"/>
      <c r="FC24" s="160"/>
      <c r="FD24" s="160"/>
      <c r="FE24" s="160"/>
      <c r="FF24" s="160"/>
      <c r="FG24" s="160"/>
      <c r="FH24" s="160"/>
      <c r="FI24" s="160"/>
      <c r="FJ24" s="160"/>
      <c r="FK24" s="160"/>
      <c r="FL24" s="160"/>
      <c r="FM24" s="160"/>
      <c r="FN24" s="160"/>
      <c r="FO24" s="160"/>
      <c r="FP24" s="160"/>
      <c r="FQ24" s="160"/>
      <c r="FR24" s="160"/>
      <c r="FS24" s="160"/>
      <c r="FT24" s="160"/>
      <c r="FU24" s="160"/>
      <c r="FV24" s="160"/>
      <c r="FW24" s="160"/>
      <c r="FX24" s="160"/>
      <c r="FY24" s="160"/>
      <c r="FZ24" s="160"/>
      <c r="GA24" s="160"/>
      <c r="GB24" s="160"/>
      <c r="GC24" s="160"/>
      <c r="GD24" s="160"/>
      <c r="GE24" s="160"/>
      <c r="GF24" s="160"/>
      <c r="GG24" s="160"/>
      <c r="GH24" s="160"/>
      <c r="GI24" s="160"/>
      <c r="GJ24" s="160"/>
      <c r="GK24" s="160"/>
      <c r="GL24" s="160"/>
      <c r="GM24" s="160"/>
      <c r="GN24" s="160"/>
      <c r="GO24" s="160"/>
      <c r="GP24" s="160"/>
      <c r="GQ24" s="160"/>
      <c r="GR24" s="160"/>
      <c r="GS24" s="160"/>
      <c r="GT24" s="160"/>
      <c r="GU24" s="160"/>
      <c r="GV24" s="160"/>
      <c r="GW24" s="163"/>
    </row>
    <row r="25" spans="1:205" s="164" customFormat="1" ht="6" customHeight="1">
      <c r="A25" s="159"/>
      <c r="B25" s="160"/>
      <c r="C25" s="160"/>
      <c r="D25" s="160"/>
      <c r="E25" s="160"/>
      <c r="F25" s="160"/>
      <c r="G25" s="160"/>
      <c r="H25" s="160"/>
      <c r="I25" s="161"/>
      <c r="J25" s="161"/>
      <c r="K25" s="161"/>
      <c r="L25" s="161"/>
      <c r="M25" s="161"/>
      <c r="N25" s="161"/>
      <c r="O25" s="161"/>
      <c r="P25" s="161"/>
      <c r="Q25" s="161"/>
      <c r="R25" s="161"/>
      <c r="S25" s="161"/>
      <c r="T25" s="161"/>
      <c r="U25" s="161"/>
      <c r="V25" s="161"/>
      <c r="W25" s="161"/>
      <c r="X25" s="161"/>
      <c r="Y25" s="162"/>
      <c r="Z25" s="161"/>
      <c r="AA25" s="161"/>
      <c r="AB25" s="160"/>
      <c r="AC25" s="160"/>
      <c r="AD25" s="160"/>
      <c r="AE25" s="160"/>
      <c r="AF25" s="160"/>
      <c r="AG25" s="160"/>
      <c r="AH25" s="160"/>
      <c r="AI25" s="160"/>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1"/>
      <c r="BX25" s="161"/>
      <c r="BY25" s="161"/>
      <c r="BZ25" s="161"/>
      <c r="CA25" s="161"/>
      <c r="CB25" s="161"/>
      <c r="CC25" s="161"/>
      <c r="CD25" s="161"/>
      <c r="CE25" s="161"/>
      <c r="CF25" s="161"/>
      <c r="CG25" s="161"/>
      <c r="CH25" s="161"/>
      <c r="CI25" s="161"/>
      <c r="CJ25" s="161"/>
      <c r="CK25" s="161"/>
      <c r="CL25" s="161"/>
      <c r="CM25" s="161"/>
      <c r="CN25" s="161"/>
      <c r="CO25" s="161"/>
      <c r="CP25" s="161"/>
      <c r="CQ25" s="161"/>
      <c r="CR25" s="161"/>
      <c r="CS25" s="161"/>
      <c r="CT25" s="161"/>
      <c r="CU25" s="161"/>
      <c r="CV25" s="161"/>
      <c r="CW25" s="161"/>
      <c r="CX25" s="161"/>
      <c r="CY25" s="161"/>
      <c r="CZ25" s="161"/>
      <c r="DA25" s="161"/>
      <c r="DB25" s="161"/>
      <c r="DC25" s="161"/>
      <c r="DD25" s="161"/>
      <c r="DE25" s="161"/>
      <c r="DF25" s="161"/>
      <c r="DG25" s="161"/>
      <c r="DH25" s="161"/>
      <c r="DI25" s="161"/>
      <c r="DJ25" s="161"/>
      <c r="DK25" s="161"/>
      <c r="DL25" s="161"/>
      <c r="DM25" s="161"/>
      <c r="DN25" s="161"/>
      <c r="DO25" s="161"/>
      <c r="DP25" s="161"/>
      <c r="DQ25" s="161"/>
      <c r="DR25" s="161"/>
      <c r="DS25" s="161"/>
      <c r="DT25" s="161"/>
      <c r="DU25" s="161"/>
      <c r="DV25" s="161"/>
      <c r="DW25" s="161"/>
      <c r="DX25" s="161"/>
      <c r="DY25" s="161"/>
      <c r="DZ25" s="161"/>
      <c r="EA25" s="161"/>
      <c r="EB25" s="161"/>
      <c r="EC25" s="161"/>
      <c r="ED25" s="161"/>
      <c r="EE25" s="161"/>
      <c r="EF25" s="161"/>
      <c r="EG25" s="161"/>
      <c r="EH25" s="161"/>
      <c r="EI25" s="161"/>
      <c r="EJ25" s="161"/>
      <c r="EK25" s="161"/>
      <c r="EL25" s="160"/>
      <c r="EM25" s="160"/>
      <c r="EN25" s="160"/>
      <c r="EO25" s="160"/>
      <c r="EP25" s="160"/>
      <c r="EQ25" s="160"/>
      <c r="ER25" s="160"/>
      <c r="ES25" s="160"/>
      <c r="ET25" s="160"/>
      <c r="EU25" s="160"/>
      <c r="EV25" s="160"/>
      <c r="EW25" s="160"/>
      <c r="EX25" s="160"/>
      <c r="EY25" s="160"/>
      <c r="EZ25" s="160"/>
      <c r="FA25" s="160"/>
      <c r="FB25" s="160"/>
      <c r="FC25" s="160"/>
      <c r="FD25" s="160"/>
      <c r="FE25" s="160"/>
      <c r="FF25" s="160"/>
      <c r="FG25" s="160"/>
      <c r="FH25" s="160"/>
      <c r="FI25" s="160"/>
      <c r="FJ25" s="160"/>
      <c r="FK25" s="160"/>
      <c r="FL25" s="160"/>
      <c r="FM25" s="160"/>
      <c r="FN25" s="160"/>
      <c r="FO25" s="160"/>
      <c r="FP25" s="160"/>
      <c r="FQ25" s="160"/>
      <c r="FR25" s="160"/>
      <c r="FS25" s="160"/>
      <c r="FT25" s="160"/>
      <c r="FU25" s="160"/>
      <c r="FV25" s="160"/>
      <c r="FW25" s="160"/>
      <c r="FX25" s="160"/>
      <c r="FY25" s="160"/>
      <c r="FZ25" s="160"/>
      <c r="GA25" s="160"/>
      <c r="GB25" s="160"/>
      <c r="GC25" s="160"/>
      <c r="GD25" s="160"/>
      <c r="GE25" s="160"/>
      <c r="GF25" s="160"/>
      <c r="GG25" s="160"/>
      <c r="GH25" s="160"/>
      <c r="GI25" s="160"/>
      <c r="GJ25" s="160"/>
      <c r="GK25" s="160"/>
      <c r="GL25" s="160"/>
      <c r="GM25" s="160"/>
      <c r="GN25" s="160"/>
      <c r="GO25" s="160"/>
      <c r="GP25" s="160"/>
      <c r="GQ25" s="160"/>
      <c r="GR25" s="160"/>
      <c r="GS25" s="160"/>
      <c r="GT25" s="160"/>
      <c r="GU25" s="160"/>
      <c r="GV25" s="160"/>
      <c r="GW25" s="163"/>
    </row>
    <row r="26" spans="1:205" s="164" customFormat="1" ht="13.2">
      <c r="A26" s="159"/>
      <c r="B26" s="160"/>
      <c r="C26" s="160"/>
      <c r="D26" s="160"/>
      <c r="E26" s="160"/>
      <c r="F26" s="160"/>
      <c r="G26" s="160"/>
      <c r="H26" s="160"/>
      <c r="I26" s="161"/>
      <c r="J26" s="161"/>
      <c r="K26" s="161" t="s">
        <v>252</v>
      </c>
      <c r="L26" s="161"/>
      <c r="M26" s="161"/>
      <c r="N26" s="161"/>
      <c r="O26" s="161"/>
      <c r="P26" s="161"/>
      <c r="Q26" s="161"/>
      <c r="R26" s="161"/>
      <c r="S26" s="161"/>
      <c r="T26" s="161"/>
      <c r="U26" s="161"/>
      <c r="V26" s="161"/>
      <c r="W26" s="161"/>
      <c r="X26" s="161"/>
      <c r="Y26" s="162"/>
      <c r="Z26" s="161"/>
      <c r="AA26" s="161"/>
      <c r="AB26" s="160"/>
      <c r="AC26" s="160"/>
      <c r="AD26" s="160"/>
      <c r="AE26" s="160"/>
      <c r="AF26" s="160"/>
      <c r="AG26" s="160"/>
      <c r="AH26" s="160"/>
      <c r="AI26" s="160"/>
      <c r="AJ26" s="161" t="s">
        <v>826</v>
      </c>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1"/>
      <c r="BV26" s="161"/>
      <c r="BW26" s="161"/>
      <c r="BX26" s="161"/>
      <c r="BY26" s="161"/>
      <c r="BZ26" s="161"/>
      <c r="CA26" s="161"/>
      <c r="CB26" s="161"/>
      <c r="CC26" s="161"/>
      <c r="CD26" s="161"/>
      <c r="CE26" s="161"/>
      <c r="CF26" s="161"/>
      <c r="CG26" s="161"/>
      <c r="CH26" s="161"/>
      <c r="CI26" s="161"/>
      <c r="CJ26" s="161"/>
      <c r="CK26" s="161"/>
      <c r="CL26" s="161"/>
      <c r="CM26" s="161"/>
      <c r="CN26" s="161"/>
      <c r="CO26" s="161"/>
      <c r="CP26" s="161"/>
      <c r="CQ26" s="161"/>
      <c r="CR26" s="161"/>
      <c r="CS26" s="161"/>
      <c r="CT26" s="161"/>
      <c r="CU26" s="161"/>
      <c r="CV26" s="161"/>
      <c r="CW26" s="161"/>
      <c r="CX26" s="161"/>
      <c r="CY26" s="161"/>
      <c r="CZ26" s="161"/>
      <c r="DA26" s="161"/>
      <c r="DB26" s="161"/>
      <c r="DC26" s="161"/>
      <c r="DD26" s="161"/>
      <c r="DE26" s="161"/>
      <c r="DF26" s="161"/>
      <c r="DG26" s="161"/>
      <c r="DH26" s="161"/>
      <c r="DI26" s="161"/>
      <c r="DJ26" s="161"/>
      <c r="DK26" s="161"/>
      <c r="DL26" s="161"/>
      <c r="DM26" s="161"/>
      <c r="DN26" s="161"/>
      <c r="DO26" s="161"/>
      <c r="DP26" s="161"/>
      <c r="DQ26" s="161"/>
      <c r="DR26" s="161"/>
      <c r="DS26" s="161"/>
      <c r="DT26" s="161"/>
      <c r="DU26" s="161"/>
      <c r="DV26" s="161"/>
      <c r="DW26" s="161"/>
      <c r="DX26" s="161"/>
      <c r="DY26" s="161"/>
      <c r="DZ26" s="161"/>
      <c r="EA26" s="161"/>
      <c r="EB26" s="161"/>
      <c r="EC26" s="161"/>
      <c r="ED26" s="161"/>
      <c r="EE26" s="161"/>
      <c r="EF26" s="161"/>
      <c r="EG26" s="161"/>
      <c r="EH26" s="161"/>
      <c r="EI26" s="161"/>
      <c r="EJ26" s="161"/>
      <c r="EK26" s="161"/>
      <c r="EL26" s="160"/>
      <c r="EM26" s="160"/>
      <c r="EN26" s="160"/>
      <c r="EO26" s="160"/>
      <c r="EP26" s="160"/>
      <c r="EQ26" s="160"/>
      <c r="ER26" s="160"/>
      <c r="ES26" s="160"/>
      <c r="ET26" s="160"/>
      <c r="EU26" s="160"/>
      <c r="EV26" s="160"/>
      <c r="EW26" s="160"/>
      <c r="EX26" s="160"/>
      <c r="EY26" s="160"/>
      <c r="EZ26" s="160"/>
      <c r="FA26" s="160"/>
      <c r="FB26" s="160"/>
      <c r="FC26" s="160"/>
      <c r="FD26" s="160"/>
      <c r="FE26" s="160"/>
      <c r="FF26" s="160"/>
      <c r="FG26" s="160"/>
      <c r="FH26" s="160"/>
      <c r="FI26" s="160"/>
      <c r="FJ26" s="160"/>
      <c r="FK26" s="160"/>
      <c r="FL26" s="160"/>
      <c r="FM26" s="160"/>
      <c r="FN26" s="160"/>
      <c r="FO26" s="160"/>
      <c r="FP26" s="160"/>
      <c r="FQ26" s="160"/>
      <c r="FR26" s="160"/>
      <c r="FS26" s="160"/>
      <c r="FT26" s="160"/>
      <c r="FU26" s="160"/>
      <c r="FV26" s="160"/>
      <c r="FW26" s="160"/>
      <c r="FX26" s="160"/>
      <c r="FY26" s="160"/>
      <c r="FZ26" s="160"/>
      <c r="GA26" s="160"/>
      <c r="GB26" s="160"/>
      <c r="GC26" s="160"/>
      <c r="GD26" s="160"/>
      <c r="GE26" s="160"/>
      <c r="GF26" s="160"/>
      <c r="GG26" s="160"/>
      <c r="GH26" s="160"/>
      <c r="GI26" s="160"/>
      <c r="GJ26" s="160"/>
      <c r="GK26" s="160"/>
      <c r="GL26" s="160"/>
      <c r="GM26" s="160"/>
      <c r="GN26" s="160"/>
      <c r="GO26" s="160"/>
      <c r="GP26" s="160"/>
      <c r="GQ26" s="160"/>
      <c r="GR26" s="160"/>
      <c r="GS26" s="160"/>
      <c r="GT26" s="160"/>
      <c r="GU26" s="160"/>
      <c r="GV26" s="160"/>
      <c r="GW26" s="163"/>
    </row>
    <row r="27" spans="1:205" s="164" customFormat="1" ht="13.2">
      <c r="A27" s="159"/>
      <c r="B27" s="160"/>
      <c r="C27" s="160"/>
      <c r="D27" s="160"/>
      <c r="E27" s="160"/>
      <c r="F27" s="160"/>
      <c r="G27" s="160"/>
      <c r="H27" s="160"/>
      <c r="I27" s="161"/>
      <c r="J27" s="161"/>
      <c r="K27" s="161"/>
      <c r="L27" s="161"/>
      <c r="M27" s="161"/>
      <c r="N27" s="161"/>
      <c r="O27" s="161"/>
      <c r="P27" s="161"/>
      <c r="Q27" s="161"/>
      <c r="R27" s="161"/>
      <c r="S27" s="161"/>
      <c r="T27" s="161"/>
      <c r="U27" s="161"/>
      <c r="V27" s="161"/>
      <c r="W27" s="161"/>
      <c r="X27" s="161"/>
      <c r="Y27" s="162"/>
      <c r="Z27" s="161"/>
      <c r="AA27" s="161"/>
      <c r="AB27" s="161"/>
      <c r="AC27" s="161"/>
      <c r="AD27" s="161"/>
      <c r="AE27" s="161"/>
      <c r="AF27" s="161"/>
      <c r="AG27" s="161"/>
      <c r="AH27" s="161"/>
      <c r="AI27" s="161"/>
      <c r="AJ27" s="161"/>
      <c r="AK27" s="161"/>
      <c r="AL27" s="161" t="s">
        <v>253</v>
      </c>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1"/>
      <c r="BX27" s="161"/>
      <c r="BY27" s="161"/>
      <c r="BZ27" s="161"/>
      <c r="CA27" s="161"/>
      <c r="CB27" s="161"/>
      <c r="CC27" s="161"/>
      <c r="CD27" s="161"/>
      <c r="CE27" s="161"/>
      <c r="CF27" s="161"/>
      <c r="CG27" s="161"/>
      <c r="CH27" s="161"/>
      <c r="CI27" s="161"/>
      <c r="CJ27" s="161"/>
      <c r="CK27" s="161"/>
      <c r="CL27" s="161"/>
      <c r="CM27" s="161"/>
      <c r="CN27" s="161"/>
      <c r="CO27" s="161"/>
      <c r="CP27" s="161"/>
      <c r="CQ27" s="161"/>
      <c r="CR27" s="161"/>
      <c r="CS27" s="161"/>
      <c r="CT27" s="161"/>
      <c r="CU27" s="161"/>
      <c r="CV27" s="161"/>
      <c r="CW27" s="161"/>
      <c r="CX27" s="161"/>
      <c r="CY27" s="161"/>
      <c r="CZ27" s="161"/>
      <c r="DA27" s="161"/>
      <c r="DB27" s="161"/>
      <c r="DC27" s="161"/>
      <c r="DD27" s="161"/>
      <c r="DE27" s="161"/>
      <c r="DF27" s="161"/>
      <c r="DG27" s="161"/>
      <c r="DH27" s="161"/>
      <c r="DI27" s="161"/>
      <c r="DJ27" s="161"/>
      <c r="DK27" s="161"/>
      <c r="DL27" s="161"/>
      <c r="DM27" s="161"/>
      <c r="DN27" s="161"/>
      <c r="DO27" s="161"/>
      <c r="DP27" s="161"/>
      <c r="DQ27" s="161"/>
      <c r="DR27" s="161"/>
      <c r="DS27" s="161"/>
      <c r="DT27" s="161"/>
      <c r="DU27" s="161"/>
      <c r="DV27" s="161"/>
      <c r="DW27" s="161"/>
      <c r="DX27" s="161"/>
      <c r="DY27" s="161"/>
      <c r="DZ27" s="161"/>
      <c r="EA27" s="161"/>
      <c r="EB27" s="161"/>
      <c r="EC27" s="161"/>
      <c r="ED27" s="161"/>
      <c r="EE27" s="161"/>
      <c r="EF27" s="161"/>
      <c r="EG27" s="161"/>
      <c r="EH27" s="161"/>
      <c r="EI27" s="161"/>
      <c r="EJ27" s="161"/>
      <c r="EK27" s="161"/>
      <c r="EL27" s="160"/>
      <c r="EM27" s="160"/>
      <c r="EN27" s="160"/>
      <c r="EO27" s="160"/>
      <c r="EP27" s="160"/>
      <c r="EQ27" s="160"/>
      <c r="ER27" s="160"/>
      <c r="ES27" s="160"/>
      <c r="ET27" s="160"/>
      <c r="EU27" s="160"/>
      <c r="EV27" s="160"/>
      <c r="EW27" s="160"/>
      <c r="EX27" s="160"/>
      <c r="EY27" s="160"/>
      <c r="EZ27" s="160"/>
      <c r="FA27" s="160"/>
      <c r="FB27" s="160"/>
      <c r="FC27" s="160"/>
      <c r="FD27" s="160"/>
      <c r="FE27" s="160"/>
      <c r="FF27" s="160"/>
      <c r="FG27" s="160"/>
      <c r="FH27" s="160"/>
      <c r="FI27" s="160"/>
      <c r="FJ27" s="160"/>
      <c r="FK27" s="160"/>
      <c r="FL27" s="160"/>
      <c r="FM27" s="160"/>
      <c r="FN27" s="160"/>
      <c r="FO27" s="160"/>
      <c r="FP27" s="160"/>
      <c r="FQ27" s="160"/>
      <c r="FR27" s="160"/>
      <c r="FS27" s="160"/>
      <c r="FT27" s="160"/>
      <c r="FU27" s="160"/>
      <c r="FV27" s="160"/>
      <c r="FW27" s="160"/>
      <c r="FX27" s="160"/>
      <c r="FY27" s="160"/>
      <c r="FZ27" s="160"/>
      <c r="GA27" s="160"/>
      <c r="GB27" s="160"/>
      <c r="GC27" s="160"/>
      <c r="GD27" s="160"/>
      <c r="GE27" s="160"/>
      <c r="GF27" s="160"/>
      <c r="GG27" s="160"/>
      <c r="GH27" s="160"/>
      <c r="GI27" s="160"/>
      <c r="GJ27" s="160"/>
      <c r="GK27" s="160"/>
      <c r="GL27" s="160"/>
      <c r="GM27" s="160"/>
      <c r="GN27" s="160"/>
      <c r="GO27" s="160"/>
      <c r="GP27" s="160"/>
      <c r="GQ27" s="160"/>
      <c r="GR27" s="160"/>
      <c r="GS27" s="160"/>
      <c r="GT27" s="160"/>
      <c r="GU27" s="160"/>
      <c r="GV27" s="160"/>
      <c r="GW27" s="163"/>
    </row>
    <row r="28" spans="1:205" s="164" customFormat="1" ht="6" customHeight="1">
      <c r="A28" s="165"/>
      <c r="B28" s="166"/>
      <c r="C28" s="166"/>
      <c r="D28" s="166"/>
      <c r="E28" s="166"/>
      <c r="F28" s="166"/>
      <c r="G28" s="166"/>
      <c r="H28" s="166"/>
      <c r="I28" s="167"/>
      <c r="J28" s="167"/>
      <c r="K28" s="167"/>
      <c r="L28" s="167"/>
      <c r="M28" s="167"/>
      <c r="N28" s="167"/>
      <c r="O28" s="167"/>
      <c r="P28" s="167"/>
      <c r="Q28" s="167"/>
      <c r="R28" s="167"/>
      <c r="S28" s="167"/>
      <c r="T28" s="167"/>
      <c r="U28" s="167"/>
      <c r="V28" s="167"/>
      <c r="W28" s="167"/>
      <c r="X28" s="167"/>
      <c r="Y28" s="168"/>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c r="AY28" s="167"/>
      <c r="AZ28" s="167"/>
      <c r="BA28" s="167"/>
      <c r="BB28" s="167"/>
      <c r="BC28" s="167"/>
      <c r="BD28" s="167"/>
      <c r="BE28" s="167"/>
      <c r="BF28" s="167"/>
      <c r="BG28" s="167"/>
      <c r="BH28" s="167"/>
      <c r="BI28" s="167"/>
      <c r="BJ28" s="167"/>
      <c r="BK28" s="167"/>
      <c r="BL28" s="167"/>
      <c r="BM28" s="167"/>
      <c r="BN28" s="167"/>
      <c r="BO28" s="167"/>
      <c r="BP28" s="167"/>
      <c r="BQ28" s="167"/>
      <c r="BR28" s="167"/>
      <c r="BS28" s="167"/>
      <c r="BT28" s="167"/>
      <c r="BU28" s="167"/>
      <c r="BV28" s="167"/>
      <c r="BW28" s="167"/>
      <c r="BX28" s="167"/>
      <c r="BY28" s="167"/>
      <c r="BZ28" s="167"/>
      <c r="CA28" s="167"/>
      <c r="CB28" s="167"/>
      <c r="CC28" s="167"/>
      <c r="CD28" s="167"/>
      <c r="CE28" s="167"/>
      <c r="CF28" s="167"/>
      <c r="CG28" s="167"/>
      <c r="CH28" s="167"/>
      <c r="CI28" s="167"/>
      <c r="CJ28" s="167"/>
      <c r="CK28" s="167"/>
      <c r="CL28" s="167"/>
      <c r="CM28" s="167"/>
      <c r="CN28" s="167"/>
      <c r="CO28" s="167"/>
      <c r="CP28" s="167"/>
      <c r="CQ28" s="167"/>
      <c r="CR28" s="167"/>
      <c r="CS28" s="167"/>
      <c r="CT28" s="167"/>
      <c r="CU28" s="167"/>
      <c r="CV28" s="167"/>
      <c r="CW28" s="167"/>
      <c r="CX28" s="167"/>
      <c r="CY28" s="167"/>
      <c r="CZ28" s="167"/>
      <c r="DA28" s="167"/>
      <c r="DB28" s="167"/>
      <c r="DC28" s="167"/>
      <c r="DD28" s="167"/>
      <c r="DE28" s="167"/>
      <c r="DF28" s="167"/>
      <c r="DG28" s="167"/>
      <c r="DH28" s="167"/>
      <c r="DI28" s="167"/>
      <c r="DJ28" s="167"/>
      <c r="DK28" s="167"/>
      <c r="DL28" s="167"/>
      <c r="DM28" s="167"/>
      <c r="DN28" s="167"/>
      <c r="DO28" s="167"/>
      <c r="DP28" s="167"/>
      <c r="DQ28" s="167"/>
      <c r="DR28" s="167"/>
      <c r="DS28" s="167"/>
      <c r="DT28" s="167"/>
      <c r="DU28" s="167"/>
      <c r="DV28" s="167"/>
      <c r="DW28" s="167"/>
      <c r="DX28" s="167"/>
      <c r="DY28" s="167"/>
      <c r="DZ28" s="167"/>
      <c r="EA28" s="167"/>
      <c r="EB28" s="167"/>
      <c r="EC28" s="167"/>
      <c r="ED28" s="167"/>
      <c r="EE28" s="167"/>
      <c r="EF28" s="167"/>
      <c r="EG28" s="167"/>
      <c r="EH28" s="167"/>
      <c r="EI28" s="167"/>
      <c r="EJ28" s="167"/>
      <c r="EK28" s="167"/>
      <c r="EL28" s="166"/>
      <c r="EM28" s="166"/>
      <c r="EN28" s="166"/>
      <c r="EO28" s="166"/>
      <c r="EP28" s="166"/>
      <c r="EQ28" s="166"/>
      <c r="ER28" s="166"/>
      <c r="ES28" s="166"/>
      <c r="ET28" s="166"/>
      <c r="EU28" s="166"/>
      <c r="EV28" s="166"/>
      <c r="EW28" s="166"/>
      <c r="EX28" s="166"/>
      <c r="EY28" s="166"/>
      <c r="EZ28" s="166"/>
      <c r="FA28" s="166"/>
      <c r="FB28" s="166"/>
      <c r="FC28" s="166"/>
      <c r="FD28" s="166"/>
      <c r="FE28" s="166"/>
      <c r="FF28" s="166"/>
      <c r="FG28" s="166"/>
      <c r="FH28" s="166"/>
      <c r="FI28" s="166"/>
      <c r="FJ28" s="166"/>
      <c r="FK28" s="166"/>
      <c r="FL28" s="166"/>
      <c r="FM28" s="166"/>
      <c r="FN28" s="166"/>
      <c r="FO28" s="166"/>
      <c r="FP28" s="166"/>
      <c r="FQ28" s="166"/>
      <c r="FR28" s="166"/>
      <c r="FS28" s="166"/>
      <c r="FT28" s="166"/>
      <c r="FU28" s="166"/>
      <c r="FV28" s="166"/>
      <c r="FW28" s="166"/>
      <c r="FX28" s="166"/>
      <c r="FY28" s="166"/>
      <c r="FZ28" s="166"/>
      <c r="GA28" s="166"/>
      <c r="GB28" s="166"/>
      <c r="GC28" s="166"/>
      <c r="GD28" s="166"/>
      <c r="GE28" s="166"/>
      <c r="GF28" s="166"/>
      <c r="GG28" s="166"/>
      <c r="GH28" s="166"/>
      <c r="GI28" s="166"/>
      <c r="GJ28" s="166"/>
      <c r="GK28" s="166"/>
      <c r="GL28" s="166"/>
      <c r="GM28" s="166"/>
      <c r="GN28" s="166"/>
      <c r="GO28" s="166"/>
      <c r="GP28" s="166"/>
      <c r="GQ28" s="166"/>
      <c r="GR28" s="166"/>
      <c r="GS28" s="166"/>
      <c r="GT28" s="166"/>
      <c r="GU28" s="166"/>
      <c r="GV28" s="166"/>
      <c r="GW28" s="169"/>
    </row>
    <row r="29" spans="1:205" s="164" customFormat="1" ht="13.2">
      <c r="A29" s="170"/>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2"/>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1"/>
      <c r="BB29" s="171"/>
      <c r="BC29" s="171"/>
      <c r="BD29" s="171"/>
      <c r="BE29" s="171"/>
      <c r="BF29" s="171"/>
      <c r="BG29" s="171"/>
      <c r="BH29" s="171"/>
      <c r="BI29" s="171"/>
      <c r="BJ29" s="171"/>
      <c r="BK29" s="171"/>
      <c r="BL29" s="171"/>
      <c r="BM29" s="171"/>
      <c r="BN29" s="171"/>
      <c r="BO29" s="171"/>
      <c r="BP29" s="171"/>
      <c r="BQ29" s="171"/>
      <c r="BR29" s="171"/>
      <c r="BS29" s="171"/>
      <c r="BT29" s="171"/>
      <c r="BU29" s="171"/>
      <c r="BV29" s="171"/>
      <c r="BW29" s="171"/>
      <c r="BX29" s="171"/>
      <c r="BY29" s="171"/>
      <c r="BZ29" s="171"/>
      <c r="CA29" s="171"/>
      <c r="CB29" s="171"/>
      <c r="CC29" s="171"/>
      <c r="CD29" s="171"/>
      <c r="CE29" s="171"/>
      <c r="CF29" s="171"/>
      <c r="CG29" s="171"/>
      <c r="CH29" s="171"/>
      <c r="CI29" s="171"/>
      <c r="CJ29" s="171"/>
      <c r="CK29" s="171"/>
      <c r="CL29" s="171"/>
      <c r="CM29" s="171"/>
      <c r="CN29" s="171"/>
      <c r="CO29" s="171"/>
      <c r="CP29" s="171"/>
      <c r="CQ29" s="171"/>
      <c r="CR29" s="171"/>
      <c r="CS29" s="171"/>
      <c r="CT29" s="171"/>
      <c r="CU29" s="171"/>
      <c r="CV29" s="171"/>
      <c r="CW29" s="171"/>
      <c r="CX29" s="171"/>
      <c r="CY29" s="171"/>
      <c r="CZ29" s="171"/>
      <c r="DA29" s="171"/>
      <c r="DB29" s="171"/>
      <c r="DC29" s="171"/>
      <c r="DD29" s="171"/>
      <c r="DE29" s="171"/>
      <c r="DF29" s="171"/>
      <c r="DG29" s="171"/>
      <c r="DH29" s="171"/>
      <c r="DI29" s="171"/>
      <c r="DJ29" s="171"/>
      <c r="DK29" s="171"/>
      <c r="DL29" s="171"/>
      <c r="DM29" s="171"/>
      <c r="DN29" s="171"/>
      <c r="DO29" s="171"/>
      <c r="DP29" s="171"/>
      <c r="DQ29" s="171"/>
      <c r="DR29" s="171"/>
      <c r="DS29" s="171"/>
      <c r="DT29" s="171"/>
      <c r="DU29" s="171"/>
      <c r="DV29" s="171"/>
      <c r="DW29" s="171"/>
      <c r="DX29" s="171"/>
      <c r="DY29" s="171"/>
      <c r="DZ29" s="171"/>
      <c r="EA29" s="171"/>
      <c r="EB29" s="171"/>
      <c r="EC29" s="171"/>
      <c r="ED29" s="171"/>
      <c r="EE29" s="171"/>
      <c r="EF29" s="171"/>
      <c r="EG29" s="171"/>
      <c r="EH29" s="171"/>
      <c r="EI29" s="171"/>
      <c r="EJ29" s="171"/>
      <c r="EK29" s="171"/>
      <c r="EL29" s="171"/>
      <c r="EM29" s="171"/>
      <c r="EN29" s="171"/>
      <c r="EO29" s="171"/>
      <c r="EP29" s="171"/>
      <c r="EQ29" s="171"/>
      <c r="ER29" s="171"/>
      <c r="ES29" s="171"/>
      <c r="ET29" s="171"/>
      <c r="EU29" s="171"/>
      <c r="EV29" s="171"/>
      <c r="EW29" s="171"/>
      <c r="EX29" s="171"/>
      <c r="EY29" s="171"/>
      <c r="EZ29" s="171"/>
      <c r="FA29" s="171"/>
      <c r="FB29" s="171"/>
      <c r="FC29" s="171"/>
      <c r="FD29" s="171"/>
      <c r="FE29" s="171"/>
      <c r="FF29" s="171"/>
      <c r="FG29" s="171"/>
      <c r="FH29" s="171"/>
      <c r="FI29" s="171"/>
      <c r="FJ29" s="171"/>
      <c r="FK29" s="171"/>
      <c r="FL29" s="171"/>
      <c r="FM29" s="171"/>
      <c r="FN29" s="171"/>
      <c r="FO29" s="171"/>
      <c r="FP29" s="171"/>
      <c r="FQ29" s="171"/>
      <c r="FR29" s="171"/>
      <c r="FS29" s="171"/>
      <c r="FT29" s="171"/>
      <c r="FU29" s="171"/>
      <c r="FV29" s="171"/>
      <c r="FW29" s="171"/>
      <c r="FX29" s="171"/>
      <c r="FY29" s="171"/>
      <c r="FZ29" s="171"/>
      <c r="GA29" s="171"/>
      <c r="GB29" s="171"/>
      <c r="GC29" s="171"/>
      <c r="GD29" s="171"/>
      <c r="GE29" s="171"/>
      <c r="GF29" s="171"/>
      <c r="GG29" s="171"/>
      <c r="GH29" s="171"/>
      <c r="GI29" s="171"/>
      <c r="GJ29" s="171"/>
      <c r="GK29" s="171"/>
      <c r="GL29" s="171"/>
      <c r="GM29" s="171"/>
      <c r="GN29" s="171"/>
      <c r="GO29" s="171"/>
      <c r="GP29" s="171"/>
      <c r="GQ29" s="171"/>
      <c r="GR29" s="171"/>
      <c r="GS29" s="171"/>
      <c r="GT29" s="171"/>
      <c r="GU29" s="171"/>
      <c r="GV29" s="171"/>
      <c r="GW29" s="173"/>
    </row>
    <row r="30" spans="1:205" ht="11.25" customHeight="1">
      <c r="A30" s="111"/>
      <c r="B30" s="109"/>
      <c r="C30" s="109"/>
      <c r="D30" s="109"/>
      <c r="E30" s="109"/>
      <c r="F30" s="109"/>
      <c r="G30" s="109"/>
      <c r="H30" s="109"/>
      <c r="I30" s="947" t="s">
        <v>554</v>
      </c>
      <c r="J30" s="948"/>
      <c r="K30" s="948"/>
      <c r="L30" s="948"/>
      <c r="M30" s="948"/>
      <c r="N30" s="948"/>
      <c r="O30" s="948"/>
      <c r="P30" s="948"/>
      <c r="Q30" s="948"/>
      <c r="R30" s="948"/>
      <c r="S30" s="948"/>
      <c r="T30" s="948"/>
      <c r="U30" s="948"/>
      <c r="V30" s="948"/>
      <c r="W30" s="948"/>
      <c r="X30" s="948"/>
      <c r="Y30" s="948"/>
      <c r="Z30" s="948"/>
      <c r="AA30" s="948"/>
      <c r="AB30" s="948"/>
      <c r="AC30" s="948"/>
      <c r="AD30" s="948"/>
      <c r="AE30" s="948"/>
      <c r="AF30" s="948"/>
      <c r="AG30" s="948"/>
      <c r="AH30" s="948"/>
      <c r="AI30" s="948"/>
      <c r="AJ30" s="948"/>
      <c r="AK30" s="948"/>
      <c r="AL30" s="948"/>
      <c r="AM30" s="948"/>
      <c r="AN30" s="948"/>
      <c r="AO30" s="948"/>
      <c r="AP30" s="948"/>
      <c r="AQ30" s="948"/>
      <c r="AR30" s="948"/>
      <c r="AS30" s="948"/>
      <c r="AT30" s="948"/>
      <c r="AU30" s="948"/>
      <c r="AV30" s="948"/>
      <c r="AW30" s="948"/>
      <c r="AX30" s="948"/>
      <c r="AY30" s="948"/>
      <c r="AZ30" s="948"/>
      <c r="BA30" s="948"/>
      <c r="BB30" s="948"/>
      <c r="BC30" s="948"/>
      <c r="BD30" s="948"/>
      <c r="BE30" s="948"/>
      <c r="BF30" s="948"/>
      <c r="BG30" s="109"/>
      <c r="BH30" s="109"/>
      <c r="BI30" s="109"/>
      <c r="BJ30" s="109"/>
      <c r="BK30" s="109"/>
      <c r="BL30" s="109"/>
      <c r="BM30" s="109"/>
      <c r="BN30" s="109"/>
      <c r="BO30" s="109"/>
      <c r="BP30" s="109"/>
      <c r="BQ30" s="109"/>
      <c r="BR30" s="109"/>
      <c r="BS30" s="109"/>
      <c r="BT30" s="109"/>
      <c r="BU30" s="109"/>
      <c r="BV30" s="109"/>
      <c r="BW30" s="112"/>
      <c r="BX30" s="113"/>
      <c r="BY30" s="113"/>
      <c r="BZ30" s="113"/>
      <c r="CA30" s="113"/>
      <c r="CB30" s="113"/>
      <c r="CC30" s="113"/>
      <c r="CD30" s="113"/>
      <c r="CE30" s="113"/>
      <c r="CF30" s="113"/>
      <c r="CG30" s="113"/>
      <c r="CH30" s="113"/>
      <c r="CI30" s="113"/>
      <c r="CJ30" s="113"/>
      <c r="CK30" s="113"/>
      <c r="CL30" s="113"/>
      <c r="CM30" s="113"/>
      <c r="CN30" s="113"/>
      <c r="CO30" s="113"/>
      <c r="CP30" s="113"/>
      <c r="CQ30" s="113"/>
      <c r="CR30" s="113"/>
      <c r="CS30" s="113"/>
      <c r="CT30" s="113"/>
      <c r="CU30" s="113"/>
      <c r="CV30" s="113"/>
      <c r="CW30" s="113"/>
      <c r="CX30" s="113"/>
      <c r="CY30" s="113"/>
      <c r="CZ30" s="113"/>
      <c r="DA30" s="113"/>
      <c r="DB30" s="113"/>
      <c r="DC30" s="113"/>
      <c r="DD30" s="113"/>
      <c r="DE30" s="113"/>
      <c r="DF30" s="113"/>
      <c r="DG30" s="113"/>
      <c r="DH30" s="113"/>
      <c r="DI30" s="113"/>
      <c r="DJ30" s="113"/>
      <c r="DK30" s="113"/>
      <c r="DL30" s="113"/>
      <c r="DM30" s="113"/>
      <c r="DN30" s="113"/>
      <c r="DO30" s="113"/>
      <c r="DP30" s="113"/>
      <c r="DQ30" s="113"/>
      <c r="DR30" s="113"/>
      <c r="DS30" s="113"/>
      <c r="DT30" s="113"/>
      <c r="DU30" s="113"/>
      <c r="DV30" s="113"/>
      <c r="DW30" s="113"/>
      <c r="DX30" s="113"/>
      <c r="DY30" s="113"/>
      <c r="DZ30" s="113"/>
      <c r="EA30" s="113"/>
      <c r="EB30" s="113"/>
      <c r="EC30" s="113"/>
      <c r="ED30" s="113"/>
      <c r="EE30" s="113"/>
      <c r="EF30" s="113"/>
      <c r="EG30" s="113"/>
      <c r="EH30" s="113"/>
      <c r="EI30" s="113"/>
      <c r="EJ30" s="113"/>
      <c r="EK30" s="113"/>
      <c r="EL30" s="113"/>
      <c r="EM30" s="113"/>
      <c r="EN30" s="113"/>
      <c r="EO30" s="113"/>
      <c r="EP30" s="113"/>
      <c r="EQ30" s="113"/>
      <c r="ER30" s="113"/>
      <c r="ES30" s="113"/>
      <c r="ET30" s="113"/>
      <c r="EU30" s="113"/>
      <c r="EV30" s="113"/>
      <c r="EW30" s="113"/>
      <c r="EX30" s="113"/>
      <c r="EY30" s="113"/>
      <c r="EZ30" s="113"/>
      <c r="FA30" s="113"/>
      <c r="FB30" s="113"/>
      <c r="FC30" s="113"/>
      <c r="FD30" s="113"/>
      <c r="FE30" s="113"/>
      <c r="FF30" s="113"/>
      <c r="FG30" s="113"/>
      <c r="FH30" s="113"/>
      <c r="FI30" s="113"/>
      <c r="FJ30" s="113"/>
      <c r="FK30" s="113"/>
      <c r="FL30" s="113"/>
      <c r="FM30" s="113"/>
      <c r="FN30" s="113"/>
      <c r="FO30" s="113"/>
      <c r="FP30" s="113"/>
      <c r="FQ30" s="113"/>
      <c r="FR30" s="113"/>
      <c r="FS30" s="113"/>
      <c r="FT30" s="113"/>
      <c r="FU30" s="113"/>
      <c r="FV30" s="113"/>
      <c r="FW30" s="113"/>
      <c r="FX30" s="113"/>
      <c r="FY30" s="113"/>
      <c r="FZ30" s="113"/>
      <c r="GA30" s="113"/>
      <c r="GB30" s="113"/>
      <c r="GC30" s="113"/>
      <c r="GD30" s="113"/>
      <c r="GE30" s="113"/>
      <c r="GF30" s="113"/>
      <c r="GG30" s="113"/>
      <c r="GH30" s="113"/>
      <c r="GI30" s="113"/>
      <c r="GJ30" s="113"/>
      <c r="GK30" s="113"/>
      <c r="GL30" s="113"/>
      <c r="GM30" s="113"/>
      <c r="GN30" s="113"/>
      <c r="GO30" s="113"/>
      <c r="GP30" s="113"/>
      <c r="GQ30" s="113"/>
      <c r="GR30" s="196"/>
      <c r="GS30" s="112"/>
      <c r="GT30" s="113"/>
      <c r="GU30" s="113"/>
      <c r="GV30" s="113"/>
      <c r="GW30" s="114"/>
    </row>
    <row r="31" spans="1:205" ht="11.25" customHeight="1">
      <c r="A31" s="111"/>
      <c r="B31" s="109"/>
      <c r="C31" s="109"/>
      <c r="D31" s="109"/>
      <c r="E31" s="109"/>
      <c r="F31" s="109"/>
      <c r="G31" s="109"/>
      <c r="H31" s="109"/>
      <c r="I31" s="949"/>
      <c r="J31" s="950"/>
      <c r="K31" s="950"/>
      <c r="L31" s="950"/>
      <c r="M31" s="950"/>
      <c r="N31" s="950"/>
      <c r="O31" s="950"/>
      <c r="P31" s="950"/>
      <c r="Q31" s="950"/>
      <c r="R31" s="950"/>
      <c r="S31" s="950"/>
      <c r="T31" s="950"/>
      <c r="U31" s="950"/>
      <c r="V31" s="950"/>
      <c r="W31" s="950"/>
      <c r="X31" s="950"/>
      <c r="Y31" s="950"/>
      <c r="Z31" s="950"/>
      <c r="AA31" s="950"/>
      <c r="AB31" s="950"/>
      <c r="AC31" s="950"/>
      <c r="AD31" s="950"/>
      <c r="AE31" s="950"/>
      <c r="AF31" s="950"/>
      <c r="AG31" s="950"/>
      <c r="AH31" s="950"/>
      <c r="AI31" s="950"/>
      <c r="AJ31" s="950"/>
      <c r="AK31" s="950"/>
      <c r="AL31" s="950"/>
      <c r="AM31" s="950"/>
      <c r="AN31" s="950"/>
      <c r="AO31" s="950"/>
      <c r="AP31" s="950"/>
      <c r="AQ31" s="950"/>
      <c r="AR31" s="950"/>
      <c r="AS31" s="950"/>
      <c r="AT31" s="950"/>
      <c r="AU31" s="950"/>
      <c r="AV31" s="950"/>
      <c r="AW31" s="950"/>
      <c r="AX31" s="950"/>
      <c r="AY31" s="950"/>
      <c r="AZ31" s="950"/>
      <c r="BA31" s="950"/>
      <c r="BB31" s="950"/>
      <c r="BC31" s="950"/>
      <c r="BD31" s="950"/>
      <c r="BE31" s="950"/>
      <c r="BF31" s="950"/>
      <c r="BG31" s="109"/>
      <c r="BH31" s="109"/>
      <c r="BI31" s="109"/>
      <c r="BJ31" s="109"/>
      <c r="BK31" s="109"/>
      <c r="BL31" s="109"/>
      <c r="BM31" s="109"/>
      <c r="BN31" s="109"/>
      <c r="BO31" s="109"/>
      <c r="BP31" s="109"/>
      <c r="BQ31" s="109"/>
      <c r="BR31" s="109"/>
      <c r="BS31" s="109"/>
      <c r="BT31" s="109"/>
      <c r="BU31" s="109"/>
      <c r="BV31" s="109"/>
      <c r="BW31" s="919" t="s">
        <v>562</v>
      </c>
      <c r="BX31" s="920"/>
      <c r="BY31" s="920"/>
      <c r="BZ31" s="920"/>
      <c r="CA31" s="920"/>
      <c r="CB31" s="920"/>
      <c r="CC31" s="920"/>
      <c r="CD31" s="920"/>
      <c r="CE31" s="920"/>
      <c r="CF31" s="920"/>
      <c r="CG31" s="920"/>
      <c r="CH31" s="920"/>
      <c r="CI31" s="920"/>
      <c r="CJ31" s="920"/>
      <c r="CK31" s="920"/>
      <c r="CL31" s="920"/>
      <c r="CM31" s="920"/>
      <c r="CN31" s="920"/>
      <c r="CO31" s="920"/>
      <c r="CP31" s="920"/>
      <c r="CQ31" s="920"/>
      <c r="CR31" s="920"/>
      <c r="CS31" s="920"/>
      <c r="CT31" s="920"/>
      <c r="CU31" s="920"/>
      <c r="CV31" s="920"/>
      <c r="CW31" s="920"/>
      <c r="CX31" s="920"/>
      <c r="CY31" s="920"/>
      <c r="CZ31" s="920"/>
      <c r="DA31" s="920"/>
      <c r="DB31" s="920"/>
      <c r="DC31" s="920"/>
      <c r="DD31" s="920"/>
      <c r="DE31" s="920"/>
      <c r="DF31" s="920"/>
      <c r="DG31" s="920"/>
      <c r="DH31" s="920"/>
      <c r="DI31" s="920"/>
      <c r="DJ31" s="920"/>
      <c r="DK31" s="920"/>
      <c r="DL31" s="920"/>
      <c r="DM31" s="920"/>
      <c r="DN31" s="920"/>
      <c r="DO31" s="920"/>
      <c r="DP31" s="920"/>
      <c r="DQ31" s="920"/>
      <c r="DR31" s="920"/>
      <c r="DS31" s="920"/>
      <c r="DT31" s="920"/>
      <c r="DU31" s="920"/>
      <c r="DV31" s="920"/>
      <c r="DW31" s="920"/>
      <c r="DX31" s="920"/>
      <c r="DY31" s="920"/>
      <c r="DZ31" s="920"/>
      <c r="EA31" s="920"/>
      <c r="EB31" s="920"/>
      <c r="EC31" s="920"/>
      <c r="ED31" s="920"/>
      <c r="EE31" s="920"/>
      <c r="EF31" s="920"/>
      <c r="EG31" s="920"/>
      <c r="EH31" s="920"/>
      <c r="EI31" s="920"/>
      <c r="EJ31" s="920"/>
      <c r="EK31" s="920"/>
      <c r="EL31" s="920"/>
      <c r="EM31" s="920"/>
      <c r="EN31" s="920"/>
      <c r="EO31" s="920"/>
      <c r="EP31" s="920"/>
      <c r="EQ31" s="920"/>
      <c r="ER31" s="920"/>
      <c r="ES31" s="920"/>
      <c r="ET31" s="920"/>
      <c r="EU31" s="920"/>
      <c r="EV31" s="920"/>
      <c r="EW31" s="920"/>
      <c r="EX31" s="920"/>
      <c r="EY31" s="920"/>
      <c r="EZ31" s="920"/>
      <c r="FA31" s="920"/>
      <c r="FB31" s="920"/>
      <c r="FC31" s="920"/>
      <c r="FD31" s="920"/>
      <c r="FE31" s="920"/>
      <c r="FF31" s="920"/>
      <c r="FG31" s="920"/>
      <c r="FH31" s="920"/>
      <c r="FI31" s="920"/>
      <c r="FJ31" s="920"/>
      <c r="FK31" s="920"/>
      <c r="FL31" s="920"/>
      <c r="FM31" s="920"/>
      <c r="FN31" s="920"/>
      <c r="FO31" s="920"/>
      <c r="FP31" s="920"/>
      <c r="FQ31" s="920"/>
      <c r="FR31" s="920"/>
      <c r="FS31" s="920"/>
      <c r="FT31" s="920"/>
      <c r="FU31" s="920"/>
      <c r="FV31" s="920"/>
      <c r="FW31" s="920"/>
      <c r="FX31" s="920"/>
      <c r="FY31" s="920"/>
      <c r="FZ31" s="920"/>
      <c r="GA31" s="920"/>
      <c r="GB31" s="920"/>
      <c r="GC31" s="920"/>
      <c r="GD31" s="920"/>
      <c r="GE31" s="920"/>
      <c r="GF31" s="920"/>
      <c r="GG31" s="920"/>
      <c r="GH31" s="920"/>
      <c r="GI31" s="920"/>
      <c r="GJ31" s="920"/>
      <c r="GK31" s="920"/>
      <c r="GL31" s="920"/>
      <c r="GM31" s="920"/>
      <c r="GN31" s="920"/>
      <c r="GO31" s="920"/>
      <c r="GP31" s="920"/>
      <c r="GQ31" s="920"/>
      <c r="GR31" s="921"/>
      <c r="GS31" s="115"/>
      <c r="GT31" s="109"/>
      <c r="GU31" s="109"/>
      <c r="GV31" s="109"/>
      <c r="GW31" s="116"/>
    </row>
    <row r="32" spans="1:205" ht="11.25" customHeight="1">
      <c r="A32" s="111"/>
      <c r="B32" s="109"/>
      <c r="C32" s="109"/>
      <c r="D32" s="109"/>
      <c r="E32" s="109"/>
      <c r="F32" s="109"/>
      <c r="G32" s="109"/>
      <c r="H32" s="117"/>
      <c r="I32" s="118"/>
      <c r="J32" s="109"/>
      <c r="K32" s="109"/>
      <c r="L32" s="109"/>
      <c r="M32" s="109"/>
      <c r="N32" s="109"/>
      <c r="O32" s="109"/>
      <c r="P32" s="109"/>
      <c r="Q32" s="109"/>
      <c r="R32" s="109"/>
      <c r="S32" s="109"/>
      <c r="T32" s="109"/>
      <c r="U32" s="109"/>
      <c r="V32" s="109"/>
      <c r="W32" s="109"/>
      <c r="X32" s="109"/>
      <c r="Y32" s="109"/>
      <c r="Z32" s="109"/>
      <c r="AA32" s="109"/>
      <c r="AB32" s="109"/>
      <c r="AC32" s="109"/>
      <c r="AD32" s="109"/>
      <c r="AE32" s="109"/>
      <c r="AF32" s="109"/>
      <c r="AG32" s="109"/>
      <c r="AH32" s="109"/>
      <c r="AI32" s="109"/>
      <c r="AJ32" s="109"/>
      <c r="AK32" s="109"/>
      <c r="AL32" s="109"/>
      <c r="AM32" s="109"/>
      <c r="AN32" s="109"/>
      <c r="AO32" s="109"/>
      <c r="AP32" s="109"/>
      <c r="AQ32" s="109"/>
      <c r="AR32" s="109"/>
      <c r="AS32" s="109"/>
      <c r="AT32" s="109"/>
      <c r="AU32" s="109"/>
      <c r="AV32" s="109"/>
      <c r="AW32" s="109"/>
      <c r="AX32" s="109"/>
      <c r="AY32" s="109"/>
      <c r="AZ32" s="109"/>
      <c r="BA32" s="109"/>
      <c r="BB32" s="109"/>
      <c r="BC32" s="109"/>
      <c r="BD32" s="109"/>
      <c r="BE32" s="109"/>
      <c r="BF32" s="109"/>
      <c r="BG32" s="109"/>
      <c r="BH32" s="109"/>
      <c r="BI32" s="109"/>
      <c r="BJ32" s="109"/>
      <c r="BK32" s="109"/>
      <c r="BL32" s="109"/>
      <c r="BM32" s="109"/>
      <c r="BN32" s="109"/>
      <c r="BO32" s="109"/>
      <c r="BP32" s="109"/>
      <c r="BQ32" s="109"/>
      <c r="BR32" s="109"/>
      <c r="BS32" s="109"/>
      <c r="BT32" s="109"/>
      <c r="BU32" s="109"/>
      <c r="BV32" s="109"/>
      <c r="BW32" s="919"/>
      <c r="BX32" s="920"/>
      <c r="BY32" s="920"/>
      <c r="BZ32" s="920"/>
      <c r="CA32" s="920"/>
      <c r="CB32" s="920"/>
      <c r="CC32" s="920"/>
      <c r="CD32" s="920"/>
      <c r="CE32" s="920"/>
      <c r="CF32" s="920"/>
      <c r="CG32" s="920"/>
      <c r="CH32" s="920"/>
      <c r="CI32" s="920"/>
      <c r="CJ32" s="920"/>
      <c r="CK32" s="920"/>
      <c r="CL32" s="920"/>
      <c r="CM32" s="920"/>
      <c r="CN32" s="920"/>
      <c r="CO32" s="920"/>
      <c r="CP32" s="920"/>
      <c r="CQ32" s="920"/>
      <c r="CR32" s="920"/>
      <c r="CS32" s="920"/>
      <c r="CT32" s="920"/>
      <c r="CU32" s="920"/>
      <c r="CV32" s="920"/>
      <c r="CW32" s="920"/>
      <c r="CX32" s="920"/>
      <c r="CY32" s="920"/>
      <c r="CZ32" s="920"/>
      <c r="DA32" s="920"/>
      <c r="DB32" s="920"/>
      <c r="DC32" s="920"/>
      <c r="DD32" s="920"/>
      <c r="DE32" s="920"/>
      <c r="DF32" s="920"/>
      <c r="DG32" s="920"/>
      <c r="DH32" s="920"/>
      <c r="DI32" s="920"/>
      <c r="DJ32" s="920"/>
      <c r="DK32" s="920"/>
      <c r="DL32" s="920"/>
      <c r="DM32" s="920"/>
      <c r="DN32" s="920"/>
      <c r="DO32" s="920"/>
      <c r="DP32" s="920"/>
      <c r="DQ32" s="920"/>
      <c r="DR32" s="920"/>
      <c r="DS32" s="920"/>
      <c r="DT32" s="920"/>
      <c r="DU32" s="920"/>
      <c r="DV32" s="920"/>
      <c r="DW32" s="920"/>
      <c r="DX32" s="920"/>
      <c r="DY32" s="920"/>
      <c r="DZ32" s="920"/>
      <c r="EA32" s="920"/>
      <c r="EB32" s="920"/>
      <c r="EC32" s="920"/>
      <c r="ED32" s="920"/>
      <c r="EE32" s="920"/>
      <c r="EF32" s="920"/>
      <c r="EG32" s="920"/>
      <c r="EH32" s="920"/>
      <c r="EI32" s="920"/>
      <c r="EJ32" s="920"/>
      <c r="EK32" s="920"/>
      <c r="EL32" s="920"/>
      <c r="EM32" s="920"/>
      <c r="EN32" s="920"/>
      <c r="EO32" s="920"/>
      <c r="EP32" s="920"/>
      <c r="EQ32" s="920"/>
      <c r="ER32" s="920"/>
      <c r="ES32" s="920"/>
      <c r="ET32" s="920"/>
      <c r="EU32" s="920"/>
      <c r="EV32" s="920"/>
      <c r="EW32" s="920"/>
      <c r="EX32" s="920"/>
      <c r="EY32" s="920"/>
      <c r="EZ32" s="920"/>
      <c r="FA32" s="920"/>
      <c r="FB32" s="920"/>
      <c r="FC32" s="920"/>
      <c r="FD32" s="920"/>
      <c r="FE32" s="920"/>
      <c r="FF32" s="920"/>
      <c r="FG32" s="920"/>
      <c r="FH32" s="920"/>
      <c r="FI32" s="920"/>
      <c r="FJ32" s="920"/>
      <c r="FK32" s="920"/>
      <c r="FL32" s="920"/>
      <c r="FM32" s="920"/>
      <c r="FN32" s="920"/>
      <c r="FO32" s="920"/>
      <c r="FP32" s="920"/>
      <c r="FQ32" s="920"/>
      <c r="FR32" s="920"/>
      <c r="FS32" s="920"/>
      <c r="FT32" s="920"/>
      <c r="FU32" s="920"/>
      <c r="FV32" s="920"/>
      <c r="FW32" s="920"/>
      <c r="FX32" s="920"/>
      <c r="FY32" s="920"/>
      <c r="FZ32" s="920"/>
      <c r="GA32" s="920"/>
      <c r="GB32" s="920"/>
      <c r="GC32" s="920"/>
      <c r="GD32" s="920"/>
      <c r="GE32" s="920"/>
      <c r="GF32" s="920"/>
      <c r="GG32" s="920"/>
      <c r="GH32" s="920"/>
      <c r="GI32" s="920"/>
      <c r="GJ32" s="920"/>
      <c r="GK32" s="920"/>
      <c r="GL32" s="920"/>
      <c r="GM32" s="920"/>
      <c r="GN32" s="920"/>
      <c r="GO32" s="920"/>
      <c r="GP32" s="920"/>
      <c r="GQ32" s="920"/>
      <c r="GR32" s="921"/>
      <c r="GS32" s="115"/>
      <c r="GT32" s="109"/>
      <c r="GU32" s="109"/>
      <c r="GV32" s="109"/>
      <c r="GW32" s="116"/>
    </row>
    <row r="33" spans="1:205" ht="15" customHeight="1">
      <c r="A33" s="111"/>
      <c r="B33" s="119"/>
      <c r="C33" s="119"/>
      <c r="D33" s="119"/>
      <c r="E33" s="119"/>
      <c r="F33" s="119"/>
      <c r="G33" s="119"/>
      <c r="H33" s="117"/>
      <c r="I33" s="118"/>
      <c r="J33" s="119"/>
      <c r="K33" s="119"/>
      <c r="L33" s="109"/>
      <c r="M33" s="109"/>
      <c r="N33" s="120"/>
      <c r="O33" s="120"/>
      <c r="P33" s="120"/>
      <c r="Q33" s="120"/>
      <c r="R33" s="120"/>
      <c r="S33" s="120"/>
      <c r="T33" s="120"/>
      <c r="U33" s="120"/>
      <c r="V33" s="120"/>
      <c r="W33" s="120"/>
      <c r="X33" s="120"/>
      <c r="Y33" s="120"/>
      <c r="Z33" s="120"/>
      <c r="AA33" s="121"/>
      <c r="AB33" s="109"/>
      <c r="AC33" s="109"/>
      <c r="AD33" s="122"/>
      <c r="AE33" s="122"/>
      <c r="AF33" s="122"/>
      <c r="AG33" s="122"/>
      <c r="AH33" s="122"/>
      <c r="AI33" s="122"/>
      <c r="AJ33" s="123"/>
      <c r="AK33" s="109"/>
      <c r="AL33" s="109"/>
      <c r="AM33" s="120"/>
      <c r="AN33" s="120"/>
      <c r="AO33" s="120"/>
      <c r="AP33" s="120"/>
      <c r="AQ33" s="120"/>
      <c r="AR33" s="120"/>
      <c r="AS33" s="120"/>
      <c r="AT33" s="120"/>
      <c r="AU33" s="120"/>
      <c r="AV33" s="120"/>
      <c r="AW33" s="120"/>
      <c r="AX33" s="120"/>
      <c r="AY33" s="109"/>
      <c r="AZ33" s="122"/>
      <c r="BA33" s="122"/>
      <c r="BB33" s="122"/>
      <c r="BC33" s="109"/>
      <c r="BD33" s="109"/>
      <c r="BE33" s="109"/>
      <c r="BF33" s="109"/>
      <c r="BG33" s="109"/>
      <c r="BH33" s="109"/>
      <c r="BI33" s="109"/>
      <c r="BJ33" s="109"/>
      <c r="BK33" s="109"/>
      <c r="BL33" s="109"/>
      <c r="BM33" s="109"/>
      <c r="BN33" s="109"/>
      <c r="BO33" s="109"/>
      <c r="BP33" s="109"/>
      <c r="BQ33" s="109"/>
      <c r="BR33" s="109"/>
      <c r="BS33" s="109"/>
      <c r="BT33" s="109"/>
      <c r="BU33" s="109"/>
      <c r="BV33" s="109"/>
      <c r="BW33" s="1015" t="s">
        <v>237</v>
      </c>
      <c r="BX33" s="931"/>
      <c r="BY33" s="931"/>
      <c r="BZ33" s="931"/>
      <c r="CA33" s="109"/>
      <c r="CB33" s="109"/>
      <c r="CC33" s="109"/>
      <c r="CD33" s="119"/>
      <c r="CE33" s="119"/>
      <c r="CF33" s="119"/>
      <c r="CG33" s="119"/>
      <c r="CH33" s="109"/>
      <c r="CI33" s="109"/>
      <c r="CJ33" s="109"/>
      <c r="CK33" s="109"/>
      <c r="CL33" s="109"/>
      <c r="CM33" s="109"/>
      <c r="CN33" s="109"/>
      <c r="CO33" s="109"/>
      <c r="CP33" s="109"/>
      <c r="CQ33" s="109"/>
      <c r="CR33" s="109"/>
      <c r="CS33" s="109"/>
      <c r="CT33" s="109"/>
      <c r="CU33" s="109"/>
      <c r="CV33" s="109"/>
      <c r="CW33" s="119"/>
      <c r="CX33" s="119"/>
      <c r="CY33" s="119"/>
      <c r="CZ33" s="119"/>
      <c r="DA33" s="109"/>
      <c r="DB33" s="109"/>
      <c r="DC33" s="109"/>
      <c r="DD33" s="109"/>
      <c r="DE33" s="109"/>
      <c r="DF33" s="109"/>
      <c r="DG33" s="109"/>
      <c r="DH33" s="109"/>
      <c r="DI33" s="109"/>
      <c r="DJ33" s="109"/>
      <c r="DK33" s="109"/>
      <c r="DL33" s="109"/>
      <c r="DM33" s="120"/>
      <c r="DN33" s="120"/>
      <c r="DO33" s="120"/>
      <c r="DP33" s="120"/>
      <c r="DQ33" s="120"/>
      <c r="DR33" s="120"/>
      <c r="DS33" s="120"/>
      <c r="DT33" s="120"/>
      <c r="DU33" s="120"/>
      <c r="DV33" s="120"/>
      <c r="DW33" s="120"/>
      <c r="DX33" s="120"/>
      <c r="DY33" s="120"/>
      <c r="DZ33" s="120"/>
      <c r="EA33" s="120"/>
      <c r="EB33" s="120"/>
      <c r="EC33" s="120"/>
      <c r="ED33" s="120"/>
      <c r="EE33" s="120"/>
      <c r="EF33" s="120"/>
      <c r="EG33" s="120"/>
      <c r="EH33" s="120"/>
      <c r="EI33" s="120"/>
      <c r="EJ33" s="120"/>
      <c r="EK33" s="120"/>
      <c r="EL33" s="120"/>
      <c r="EM33" s="120"/>
      <c r="EN33" s="120"/>
      <c r="EO33" s="120"/>
      <c r="EP33" s="120"/>
      <c r="EQ33" s="120"/>
      <c r="ER33" s="120"/>
      <c r="ES33" s="120"/>
      <c r="ET33" s="120"/>
      <c r="EU33" s="120"/>
      <c r="EV33" s="120"/>
      <c r="EW33" s="120"/>
      <c r="EX33" s="120"/>
      <c r="EY33" s="120"/>
      <c r="EZ33" s="120"/>
      <c r="FA33" s="120"/>
      <c r="FB33" s="120"/>
      <c r="FC33" s="120"/>
      <c r="FD33" s="120"/>
      <c r="FE33" s="120"/>
      <c r="FF33" s="120"/>
      <c r="FG33" s="120"/>
      <c r="FH33" s="120"/>
      <c r="FI33" s="120"/>
      <c r="FJ33" s="120"/>
      <c r="FK33" s="120"/>
      <c r="FL33" s="120"/>
      <c r="FM33" s="120"/>
      <c r="FN33" s="120"/>
      <c r="FO33" s="120"/>
      <c r="FP33" s="120"/>
      <c r="FQ33" s="109"/>
      <c r="FR33" s="109"/>
      <c r="FS33" s="109"/>
      <c r="FT33" s="109"/>
      <c r="FU33" s="109"/>
      <c r="FV33" s="109"/>
      <c r="FW33" s="109"/>
      <c r="FX33" s="109"/>
      <c r="FY33" s="109"/>
      <c r="FZ33" s="109"/>
      <c r="GA33" s="109"/>
      <c r="GB33" s="109"/>
      <c r="GC33" s="109"/>
      <c r="GD33" s="109"/>
      <c r="GE33" s="109"/>
      <c r="GF33" s="109"/>
      <c r="GG33" s="109"/>
      <c r="GH33" s="109"/>
      <c r="GI33" s="109"/>
      <c r="GJ33" s="109"/>
      <c r="GK33" s="109"/>
      <c r="GL33" s="120"/>
      <c r="GM33" s="120"/>
      <c r="GN33" s="120"/>
      <c r="GO33" s="109"/>
      <c r="GP33" s="931" t="s">
        <v>238</v>
      </c>
      <c r="GQ33" s="931"/>
      <c r="GR33" s="932"/>
      <c r="GS33" s="115"/>
      <c r="GT33" s="109"/>
      <c r="GU33" s="109"/>
      <c r="GV33" s="109"/>
      <c r="GW33" s="116"/>
    </row>
    <row r="34" spans="1:205" ht="15" customHeight="1">
      <c r="A34" s="111"/>
      <c r="B34" s="119"/>
      <c r="C34" s="119"/>
      <c r="D34" s="119"/>
      <c r="E34" s="119"/>
      <c r="F34" s="119"/>
      <c r="G34" s="119"/>
      <c r="H34" s="117"/>
      <c r="I34" s="118"/>
      <c r="J34" s="119"/>
      <c r="K34" s="119"/>
      <c r="L34" s="109"/>
      <c r="M34" s="109"/>
      <c r="N34" s="120"/>
      <c r="O34" s="120"/>
      <c r="P34" s="120"/>
      <c r="Q34" s="120"/>
      <c r="R34" s="120"/>
      <c r="S34" s="120"/>
      <c r="T34" s="120"/>
      <c r="U34" s="120"/>
      <c r="V34" s="120"/>
      <c r="W34" s="120"/>
      <c r="X34" s="120"/>
      <c r="Y34" s="120"/>
      <c r="Z34" s="120"/>
      <c r="AA34" s="121"/>
      <c r="AB34" s="109"/>
      <c r="AC34" s="109"/>
      <c r="AD34" s="122"/>
      <c r="AE34" s="122"/>
      <c r="AF34" s="122"/>
      <c r="AG34" s="122"/>
      <c r="AH34" s="122"/>
      <c r="AI34" s="122"/>
      <c r="AJ34" s="123"/>
      <c r="AK34" s="109"/>
      <c r="AL34" s="109"/>
      <c r="AM34" s="120"/>
      <c r="AN34" s="120"/>
      <c r="AO34" s="120"/>
      <c r="AP34" s="120"/>
      <c r="AQ34" s="120"/>
      <c r="AR34" s="120"/>
      <c r="AS34" s="120"/>
      <c r="AT34" s="120"/>
      <c r="AU34" s="120"/>
      <c r="AV34" s="120"/>
      <c r="AW34" s="120"/>
      <c r="AX34" s="120"/>
      <c r="AY34" s="109"/>
      <c r="AZ34" s="122"/>
      <c r="BA34" s="122"/>
      <c r="BB34" s="122"/>
      <c r="BC34" s="109"/>
      <c r="BD34" s="109"/>
      <c r="BE34" s="109"/>
      <c r="BF34" s="109"/>
      <c r="BG34" s="109"/>
      <c r="BH34" s="109"/>
      <c r="BI34" s="109"/>
      <c r="BJ34" s="109"/>
      <c r="BK34" s="109"/>
      <c r="BL34" s="109"/>
      <c r="BM34" s="109"/>
      <c r="BN34" s="109"/>
      <c r="BO34" s="109"/>
      <c r="BP34" s="109"/>
      <c r="BQ34" s="109"/>
      <c r="BR34" s="109"/>
      <c r="BS34" s="109"/>
      <c r="BT34" s="109"/>
      <c r="BU34" s="109"/>
      <c r="BV34" s="109"/>
      <c r="BW34" s="1015"/>
      <c r="BX34" s="931"/>
      <c r="BY34" s="931"/>
      <c r="BZ34" s="931"/>
      <c r="CA34" s="109"/>
      <c r="CB34" s="109"/>
      <c r="CC34" s="109"/>
      <c r="CD34" s="119"/>
      <c r="CE34" s="119"/>
      <c r="CF34" s="119"/>
      <c r="CG34" s="119"/>
      <c r="CH34" s="109"/>
      <c r="CI34" s="109"/>
      <c r="CJ34" s="109"/>
      <c r="CK34" s="109"/>
      <c r="CL34" s="109"/>
      <c r="CM34" s="109"/>
      <c r="CN34" s="109"/>
      <c r="CO34" s="109"/>
      <c r="CP34" s="109"/>
      <c r="CQ34" s="109"/>
      <c r="CR34" s="109"/>
      <c r="CS34" s="109"/>
      <c r="CT34" s="109"/>
      <c r="CU34" s="109"/>
      <c r="CV34" s="109"/>
      <c r="CW34" s="119"/>
      <c r="CX34" s="119"/>
      <c r="CY34" s="119"/>
      <c r="CZ34" s="119"/>
      <c r="DA34" s="109"/>
      <c r="DB34" s="109"/>
      <c r="DC34" s="109"/>
      <c r="DD34" s="109"/>
      <c r="DE34" s="109"/>
      <c r="DF34" s="109"/>
      <c r="DG34" s="109"/>
      <c r="DH34" s="109"/>
      <c r="DI34" s="109"/>
      <c r="DJ34" s="109"/>
      <c r="DK34" s="109"/>
      <c r="DL34" s="109"/>
      <c r="DM34" s="120"/>
      <c r="DN34" s="120"/>
      <c r="DO34" s="120"/>
      <c r="DP34" s="120"/>
      <c r="DQ34" s="120"/>
      <c r="DR34" s="120"/>
      <c r="DS34" s="120"/>
      <c r="DT34" s="120"/>
      <c r="DU34" s="120"/>
      <c r="DV34" s="120"/>
      <c r="DW34" s="120"/>
      <c r="DX34" s="120"/>
      <c r="DY34" s="120"/>
      <c r="DZ34" s="120"/>
      <c r="EA34" s="120"/>
      <c r="EB34" s="120"/>
      <c r="EC34" s="120"/>
      <c r="ED34" s="120"/>
      <c r="EE34" s="120"/>
      <c r="EF34" s="120"/>
      <c r="EG34" s="120"/>
      <c r="EH34" s="120"/>
      <c r="EI34" s="120"/>
      <c r="EJ34" s="120"/>
      <c r="EK34" s="120"/>
      <c r="EL34" s="120"/>
      <c r="EM34" s="120"/>
      <c r="EN34" s="120"/>
      <c r="EO34" s="120"/>
      <c r="EP34" s="120"/>
      <c r="EQ34" s="120"/>
      <c r="ER34" s="120"/>
      <c r="ES34" s="120"/>
      <c r="ET34" s="120"/>
      <c r="EU34" s="120"/>
      <c r="EV34" s="120"/>
      <c r="EW34" s="120"/>
      <c r="EX34" s="120"/>
      <c r="EY34" s="120"/>
      <c r="EZ34" s="120"/>
      <c r="FA34" s="120"/>
      <c r="FB34" s="120"/>
      <c r="FC34" s="120"/>
      <c r="FD34" s="120"/>
      <c r="FE34" s="120"/>
      <c r="FF34" s="120"/>
      <c r="FG34" s="120"/>
      <c r="FH34" s="120"/>
      <c r="FI34" s="120"/>
      <c r="FJ34" s="120"/>
      <c r="FK34" s="120"/>
      <c r="FL34" s="120"/>
      <c r="FM34" s="120"/>
      <c r="FN34" s="120"/>
      <c r="FO34" s="120"/>
      <c r="FP34" s="120"/>
      <c r="FQ34" s="109"/>
      <c r="FR34" s="109"/>
      <c r="FS34" s="109"/>
      <c r="FT34" s="109"/>
      <c r="FU34" s="109"/>
      <c r="FV34" s="109"/>
      <c r="FW34" s="109"/>
      <c r="FX34" s="109"/>
      <c r="FY34" s="109"/>
      <c r="FZ34" s="109"/>
      <c r="GA34" s="109"/>
      <c r="GB34" s="109"/>
      <c r="GC34" s="109"/>
      <c r="GD34" s="109"/>
      <c r="GE34" s="109"/>
      <c r="GF34" s="109"/>
      <c r="GG34" s="109"/>
      <c r="GH34" s="109"/>
      <c r="GI34" s="109"/>
      <c r="GJ34" s="109"/>
      <c r="GK34" s="120"/>
      <c r="GL34" s="120"/>
      <c r="GM34" s="120"/>
      <c r="GN34" s="120"/>
      <c r="GO34" s="109"/>
      <c r="GP34" s="931"/>
      <c r="GQ34" s="931"/>
      <c r="GR34" s="932"/>
      <c r="GS34" s="115"/>
      <c r="GT34" s="109"/>
      <c r="GU34" s="109"/>
      <c r="GV34" s="109"/>
      <c r="GW34" s="116"/>
    </row>
    <row r="35" spans="1:205" ht="15" customHeight="1">
      <c r="A35" s="111"/>
      <c r="B35" s="119"/>
      <c r="C35" s="119"/>
      <c r="D35" s="119"/>
      <c r="E35" s="119"/>
      <c r="F35" s="119"/>
      <c r="G35" s="119"/>
      <c r="H35" s="117"/>
      <c r="I35" s="118"/>
      <c r="J35" s="119"/>
      <c r="K35" s="119"/>
      <c r="L35" s="109"/>
      <c r="M35" s="109"/>
      <c r="N35" s="109"/>
      <c r="O35" s="109"/>
      <c r="P35" s="109"/>
      <c r="Q35" s="109"/>
      <c r="R35" s="109"/>
      <c r="S35" s="109"/>
      <c r="T35" s="109"/>
      <c r="U35" s="109"/>
      <c r="V35" s="109"/>
      <c r="W35" s="109"/>
      <c r="X35" s="109"/>
      <c r="Y35" s="109"/>
      <c r="Z35" s="109"/>
      <c r="AA35" s="109"/>
      <c r="AB35" s="109"/>
      <c r="AC35" s="109"/>
      <c r="AD35" s="120"/>
      <c r="AE35" s="120"/>
      <c r="AF35" s="120"/>
      <c r="AG35" s="120"/>
      <c r="AH35" s="120"/>
      <c r="AI35" s="120"/>
      <c r="AJ35" s="121"/>
      <c r="AK35" s="109"/>
      <c r="AL35" s="109"/>
      <c r="AM35" s="109"/>
      <c r="AN35" s="109"/>
      <c r="AO35" s="109"/>
      <c r="AP35" s="109"/>
      <c r="AQ35" s="109"/>
      <c r="AR35" s="109"/>
      <c r="AS35" s="109"/>
      <c r="AT35" s="109"/>
      <c r="AU35" s="109"/>
      <c r="AV35" s="109"/>
      <c r="AW35" s="109"/>
      <c r="AX35" s="109"/>
      <c r="AY35" s="109"/>
      <c r="AZ35" s="120"/>
      <c r="BA35" s="120"/>
      <c r="BB35" s="120"/>
      <c r="BC35" s="109"/>
      <c r="BD35" s="109"/>
      <c r="BE35" s="109"/>
      <c r="BF35" s="109"/>
      <c r="BG35" s="109"/>
      <c r="BH35" s="109"/>
      <c r="BI35" s="109"/>
      <c r="BJ35" s="109"/>
      <c r="BK35" s="109"/>
      <c r="BL35" s="109"/>
      <c r="BM35" s="109"/>
      <c r="BN35" s="109"/>
      <c r="BO35" s="109"/>
      <c r="BP35" s="109"/>
      <c r="BQ35" s="109"/>
      <c r="BR35" s="109"/>
      <c r="BS35" s="109"/>
      <c r="BT35" s="109"/>
      <c r="BU35" s="109"/>
      <c r="BV35" s="109"/>
      <c r="BW35" s="1015"/>
      <c r="BX35" s="931"/>
      <c r="BY35" s="931"/>
      <c r="BZ35" s="931"/>
      <c r="CA35" s="109"/>
      <c r="CB35" s="109"/>
      <c r="CC35" s="109"/>
      <c r="CD35" s="119"/>
      <c r="CE35" s="119"/>
      <c r="CF35" s="119"/>
      <c r="CG35" s="119"/>
      <c r="CH35" s="120"/>
      <c r="CI35" s="120"/>
      <c r="CJ35" s="120"/>
      <c r="CK35" s="120"/>
      <c r="CL35" s="120"/>
      <c r="CM35" s="120"/>
      <c r="CN35" s="120"/>
      <c r="CO35" s="120"/>
      <c r="CP35" s="120"/>
      <c r="CQ35" s="109"/>
      <c r="CR35" s="109"/>
      <c r="CS35" s="109"/>
      <c r="CT35" s="109"/>
      <c r="CU35" s="109"/>
      <c r="CV35" s="109"/>
      <c r="CW35" s="119"/>
      <c r="CX35" s="119"/>
      <c r="CY35" s="119"/>
      <c r="CZ35" s="119"/>
      <c r="DA35" s="109"/>
      <c r="DB35" s="109"/>
      <c r="DC35" s="109"/>
      <c r="DD35" s="109"/>
      <c r="DE35" s="109"/>
      <c r="DF35" s="109"/>
      <c r="DG35" s="109"/>
      <c r="DH35" s="109"/>
      <c r="DI35" s="109"/>
      <c r="DJ35" s="109"/>
      <c r="DK35" s="109"/>
      <c r="DL35" s="109"/>
      <c r="DM35" s="109"/>
      <c r="DN35" s="109"/>
      <c r="DO35" s="109"/>
      <c r="DP35" s="109"/>
      <c r="DQ35" s="109"/>
      <c r="DR35" s="109"/>
      <c r="DS35" s="109"/>
      <c r="DT35" s="109"/>
      <c r="DU35" s="109"/>
      <c r="DV35" s="109"/>
      <c r="DW35" s="109"/>
      <c r="DX35" s="109"/>
      <c r="DY35" s="109"/>
      <c r="DZ35" s="109"/>
      <c r="EA35" s="109"/>
      <c r="EB35" s="109"/>
      <c r="EC35" s="109"/>
      <c r="ED35" s="109"/>
      <c r="EE35" s="109"/>
      <c r="EF35" s="109"/>
      <c r="EG35" s="109"/>
      <c r="EH35" s="109"/>
      <c r="EI35" s="109"/>
      <c r="EJ35" s="109"/>
      <c r="EK35" s="109"/>
      <c r="EL35" s="109"/>
      <c r="EM35" s="109"/>
      <c r="EN35" s="109"/>
      <c r="EO35" s="109"/>
      <c r="EP35" s="109"/>
      <c r="EQ35" s="109"/>
      <c r="ER35" s="109"/>
      <c r="ES35" s="109"/>
      <c r="ET35" s="109"/>
      <c r="EU35" s="109"/>
      <c r="EV35" s="109"/>
      <c r="EW35" s="109"/>
      <c r="EX35" s="109"/>
      <c r="EY35" s="109"/>
      <c r="EZ35" s="109"/>
      <c r="FA35" s="109"/>
      <c r="FB35" s="109"/>
      <c r="FC35" s="109"/>
      <c r="FD35" s="109"/>
      <c r="FE35" s="109"/>
      <c r="FF35" s="109"/>
      <c r="FG35" s="109"/>
      <c r="FH35" s="109"/>
      <c r="FI35" s="109"/>
      <c r="FJ35" s="109"/>
      <c r="FK35" s="109"/>
      <c r="FL35" s="109"/>
      <c r="FM35" s="109"/>
      <c r="FN35" s="109"/>
      <c r="FO35" s="109"/>
      <c r="FP35" s="109"/>
      <c r="FQ35" s="109"/>
      <c r="FR35" s="109"/>
      <c r="FS35" s="109"/>
      <c r="FT35" s="109"/>
      <c r="FU35" s="109"/>
      <c r="FV35" s="109"/>
      <c r="FW35" s="109"/>
      <c r="FX35" s="109"/>
      <c r="FY35" s="109"/>
      <c r="FZ35" s="109"/>
      <c r="GA35" s="109"/>
      <c r="GB35" s="109"/>
      <c r="GC35" s="109"/>
      <c r="GD35" s="109"/>
      <c r="GE35" s="109"/>
      <c r="GF35" s="109"/>
      <c r="GG35" s="109"/>
      <c r="GH35" s="109"/>
      <c r="GI35" s="109"/>
      <c r="GJ35" s="109"/>
      <c r="GK35" s="120"/>
      <c r="GL35" s="120"/>
      <c r="GM35" s="120"/>
      <c r="GN35" s="120"/>
      <c r="GO35" s="109"/>
      <c r="GP35" s="931"/>
      <c r="GQ35" s="931"/>
      <c r="GR35" s="932"/>
      <c r="GS35" s="115"/>
      <c r="GT35" s="109"/>
      <c r="GU35" s="109"/>
      <c r="GV35" s="109"/>
      <c r="GW35" s="116"/>
    </row>
    <row r="36" spans="1:205" ht="15" customHeight="1">
      <c r="A36" s="111"/>
      <c r="B36" s="119"/>
      <c r="C36" s="119"/>
      <c r="D36" s="119"/>
      <c r="E36" s="119"/>
      <c r="F36" s="119"/>
      <c r="G36" s="119"/>
      <c r="H36" s="117"/>
      <c r="I36" s="118"/>
      <c r="J36" s="119"/>
      <c r="K36" s="119"/>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015"/>
      <c r="BX36" s="931"/>
      <c r="BY36" s="931"/>
      <c r="BZ36" s="931"/>
      <c r="CA36" s="109"/>
      <c r="CB36" s="109"/>
      <c r="CC36" s="120"/>
      <c r="CD36" s="119"/>
      <c r="CE36" s="119"/>
      <c r="CF36" s="119"/>
      <c r="CG36" s="119"/>
      <c r="CH36" s="120"/>
      <c r="CI36" s="120"/>
      <c r="CJ36" s="120"/>
      <c r="CK36" s="120"/>
      <c r="CL36" s="120"/>
      <c r="CM36" s="120"/>
      <c r="CN36" s="120"/>
      <c r="CO36" s="120"/>
      <c r="CP36" s="120"/>
      <c r="CQ36" s="120"/>
      <c r="CR36" s="120"/>
      <c r="CS36" s="109"/>
      <c r="CT36" s="109"/>
      <c r="CU36" s="109"/>
      <c r="CV36" s="109"/>
      <c r="CW36" s="119"/>
      <c r="CX36" s="119"/>
      <c r="CY36" s="119"/>
      <c r="CZ36" s="119"/>
      <c r="DA36" s="109"/>
      <c r="DB36" s="109"/>
      <c r="DC36" s="109"/>
      <c r="DD36" s="109"/>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09"/>
      <c r="GP36" s="931"/>
      <c r="GQ36" s="931"/>
      <c r="GR36" s="932"/>
      <c r="GS36" s="115"/>
      <c r="GT36" s="109"/>
      <c r="GU36" s="109"/>
      <c r="GV36" s="109"/>
      <c r="GW36" s="116"/>
    </row>
    <row r="37" spans="1:205" ht="20.100000000000001" customHeight="1">
      <c r="A37" s="111"/>
      <c r="B37" s="119"/>
      <c r="C37" s="119"/>
      <c r="D37" s="119"/>
      <c r="E37" s="120"/>
      <c r="F37" s="120"/>
      <c r="G37" s="120"/>
      <c r="H37" s="124"/>
      <c r="I37" s="118"/>
      <c r="J37" s="119"/>
      <c r="K37" s="119"/>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8"/>
      <c r="BX37" s="120"/>
      <c r="BY37" s="109"/>
      <c r="BZ37" s="109"/>
      <c r="CA37" s="109"/>
      <c r="CB37" s="109"/>
      <c r="CC37" s="109"/>
      <c r="CD37" s="109"/>
      <c r="CE37" s="109"/>
      <c r="CF37" s="109"/>
      <c r="CG37" s="109"/>
      <c r="CH37" s="109"/>
      <c r="CI37" s="109"/>
      <c r="CJ37" s="109"/>
      <c r="CK37" s="109"/>
      <c r="CL37" s="109"/>
      <c r="CM37" s="109"/>
      <c r="CN37" s="109"/>
      <c r="CO37" s="109"/>
      <c r="CP37" s="109"/>
      <c r="CQ37" s="109"/>
      <c r="CR37" s="109"/>
      <c r="CS37" s="109"/>
      <c r="CT37" s="109"/>
      <c r="CU37" s="109"/>
      <c r="CV37" s="109"/>
      <c r="CW37" s="120"/>
      <c r="CX37" s="120"/>
      <c r="CY37" s="120"/>
      <c r="CZ37" s="174"/>
      <c r="DA37" s="923" t="s">
        <v>254</v>
      </c>
      <c r="DB37" s="923"/>
      <c r="DC37" s="923"/>
      <c r="DD37" s="923"/>
      <c r="DE37" s="923"/>
      <c r="DF37" s="923"/>
      <c r="DG37" s="923"/>
      <c r="DH37" s="923"/>
      <c r="DI37" s="923"/>
      <c r="DJ37" s="923"/>
      <c r="DK37" s="923"/>
      <c r="DL37" s="923"/>
      <c r="DM37" s="923"/>
      <c r="DN37" s="923"/>
      <c r="DO37" s="923"/>
      <c r="DP37" s="923"/>
      <c r="DQ37" s="923"/>
      <c r="DR37" s="923"/>
      <c r="DS37" s="923"/>
      <c r="DT37" s="923"/>
      <c r="DU37" s="923"/>
      <c r="DV37" s="923"/>
      <c r="DW37" s="923"/>
      <c r="DX37" s="923"/>
      <c r="DY37" s="923"/>
      <c r="DZ37" s="923"/>
      <c r="EA37" s="923"/>
      <c r="EB37" s="923"/>
      <c r="EC37" s="923"/>
      <c r="ED37" s="923"/>
      <c r="EE37" s="923"/>
      <c r="EF37" s="923"/>
      <c r="EG37" s="923"/>
      <c r="EH37" s="923"/>
      <c r="EI37" s="923"/>
      <c r="EJ37" s="923"/>
      <c r="EK37" s="923"/>
      <c r="EL37" s="923"/>
      <c r="EM37" s="923"/>
      <c r="EN37" s="923"/>
      <c r="EO37" s="923"/>
      <c r="EP37" s="923"/>
      <c r="EQ37" s="923"/>
      <c r="ER37" s="923"/>
      <c r="ES37" s="923"/>
      <c r="ET37" s="923"/>
      <c r="EU37" s="923"/>
      <c r="EV37" s="923"/>
      <c r="EW37" s="923"/>
      <c r="EX37" s="923"/>
      <c r="EY37" s="923"/>
      <c r="EZ37" s="923"/>
      <c r="FA37" s="923"/>
      <c r="FB37" s="923"/>
      <c r="FC37" s="923"/>
      <c r="FD37" s="923"/>
      <c r="FE37" s="923"/>
      <c r="FF37" s="923"/>
      <c r="FG37" s="923"/>
      <c r="FH37" s="923"/>
      <c r="FI37" s="923"/>
      <c r="FJ37" s="923"/>
      <c r="FK37" s="923"/>
      <c r="FL37" s="923"/>
      <c r="FM37" s="923"/>
      <c r="FN37" s="923"/>
      <c r="FO37" s="923"/>
      <c r="FP37" s="923"/>
      <c r="FQ37" s="923"/>
      <c r="FR37" s="923"/>
      <c r="FS37" s="125"/>
      <c r="FT37" s="120"/>
      <c r="FU37" s="109"/>
      <c r="FV37" s="109"/>
      <c r="FW37" s="109"/>
      <c r="FX37" s="109"/>
      <c r="FY37" s="109"/>
      <c r="FZ37" s="109"/>
      <c r="GA37" s="109"/>
      <c r="GB37" s="109"/>
      <c r="GC37" s="109"/>
      <c r="GD37" s="109"/>
      <c r="GE37" s="109"/>
      <c r="GF37" s="109"/>
      <c r="GG37" s="109"/>
      <c r="GH37" s="109"/>
      <c r="GI37" s="109"/>
      <c r="GJ37" s="109"/>
      <c r="GK37" s="109"/>
      <c r="GL37" s="109"/>
      <c r="GM37" s="109"/>
      <c r="GN37" s="109"/>
      <c r="GO37" s="109"/>
      <c r="GP37" s="109"/>
      <c r="GQ37" s="109"/>
      <c r="GR37" s="197"/>
      <c r="GS37" s="115"/>
      <c r="GT37" s="109"/>
      <c r="GU37" s="109"/>
      <c r="GV37" s="109"/>
      <c r="GW37" s="116"/>
    </row>
    <row r="38" spans="1:205" ht="20.100000000000001" customHeight="1">
      <c r="A38" s="111"/>
      <c r="B38" s="126"/>
      <c r="C38" s="127"/>
      <c r="D38" s="127"/>
      <c r="E38" s="120"/>
      <c r="F38" s="120"/>
      <c r="G38" s="120"/>
      <c r="H38" s="124"/>
      <c r="I38" s="128"/>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922" t="s">
        <v>240</v>
      </c>
      <c r="BX38" s="923"/>
      <c r="BY38" s="923"/>
      <c r="BZ38" s="923"/>
      <c r="CA38" s="923"/>
      <c r="CB38" s="923"/>
      <c r="CC38" s="923"/>
      <c r="CD38" s="923"/>
      <c r="CE38" s="923"/>
      <c r="CF38" s="923"/>
      <c r="CG38" s="923"/>
      <c r="CH38" s="923"/>
      <c r="CI38" s="923"/>
      <c r="CJ38" s="923"/>
      <c r="CK38" s="923"/>
      <c r="CL38" s="923"/>
      <c r="CM38" s="923"/>
      <c r="CN38" s="923"/>
      <c r="CO38" s="923"/>
      <c r="CP38" s="923"/>
      <c r="CQ38" s="923"/>
      <c r="CR38" s="923"/>
      <c r="CS38" s="923"/>
      <c r="CT38" s="923"/>
      <c r="CU38" s="923"/>
      <c r="CV38" s="924"/>
      <c r="CW38" s="175"/>
      <c r="CX38" s="176"/>
      <c r="CY38" s="176"/>
      <c r="CZ38" s="177"/>
      <c r="DA38" s="130"/>
      <c r="DB38" s="109"/>
      <c r="DC38" s="109"/>
      <c r="DD38" s="130"/>
      <c r="DE38" s="130"/>
      <c r="DF38" s="130"/>
      <c r="DG38" s="130"/>
      <c r="DH38" s="130"/>
      <c r="DI38" s="130"/>
      <c r="DJ38" s="109"/>
      <c r="DK38" s="109"/>
      <c r="DL38" s="116"/>
      <c r="DM38" s="1057" t="s">
        <v>241</v>
      </c>
      <c r="DN38" s="1052"/>
      <c r="DO38" s="1052"/>
      <c r="DP38" s="1052"/>
      <c r="DQ38" s="1052"/>
      <c r="DR38" s="1052"/>
      <c r="DS38" s="1052"/>
      <c r="DT38" s="1052"/>
      <c r="DU38" s="1052"/>
      <c r="DV38" s="1052"/>
      <c r="DW38" s="1052"/>
      <c r="DX38" s="1052"/>
      <c r="DY38" s="1052"/>
      <c r="DZ38" s="1052"/>
      <c r="EA38" s="1052"/>
      <c r="EB38" s="1052"/>
      <c r="EC38" s="1052"/>
      <c r="ED38" s="1052"/>
      <c r="EE38" s="1052"/>
      <c r="EF38" s="1052"/>
      <c r="EG38" s="1052"/>
      <c r="EH38" s="1052"/>
      <c r="EI38" s="1052"/>
      <c r="EJ38" s="1052"/>
      <c r="EK38" s="1052"/>
      <c r="EL38" s="1052"/>
      <c r="EM38" s="1052"/>
      <c r="EN38" s="1052"/>
      <c r="EO38" s="1052"/>
      <c r="EP38" s="1052"/>
      <c r="EQ38" s="1052"/>
      <c r="ER38" s="1052"/>
      <c r="ES38" s="1052"/>
      <c r="ET38" s="1052"/>
      <c r="EU38" s="1052"/>
      <c r="EV38" s="1052"/>
      <c r="EW38" s="1052"/>
      <c r="EX38" s="1052"/>
      <c r="EY38" s="1052"/>
      <c r="EZ38" s="1052"/>
      <c r="FA38" s="1052"/>
      <c r="FB38" s="1052"/>
      <c r="FC38" s="1052"/>
      <c r="FD38" s="1052"/>
      <c r="FE38" s="1052"/>
      <c r="FF38" s="1052"/>
      <c r="FG38" s="1052"/>
      <c r="FH38" s="1052"/>
      <c r="FI38" s="1052"/>
      <c r="FJ38" s="1052"/>
      <c r="FK38" s="1052"/>
      <c r="FL38" s="1052"/>
      <c r="FM38" s="1052"/>
      <c r="FN38" s="1052"/>
      <c r="FO38" s="1052"/>
      <c r="FP38" s="1052"/>
      <c r="FQ38" s="111"/>
      <c r="FR38" s="109"/>
      <c r="FS38" s="111"/>
      <c r="FT38" s="109"/>
      <c r="FU38" s="120"/>
      <c r="FV38" s="120"/>
      <c r="FW38" s="120"/>
      <c r="FX38" s="120"/>
      <c r="FY38" s="125"/>
      <c r="FZ38" s="120"/>
      <c r="GA38" s="120"/>
      <c r="GB38" s="120"/>
      <c r="GC38" s="120"/>
      <c r="GD38" s="120"/>
      <c r="GE38" s="120"/>
      <c r="GF38" s="120"/>
      <c r="GG38" s="120"/>
      <c r="GH38" s="120"/>
      <c r="GI38" s="120"/>
      <c r="GJ38" s="120"/>
      <c r="GK38" s="120"/>
      <c r="GL38" s="120"/>
      <c r="GM38" s="120"/>
      <c r="GN38" s="120"/>
      <c r="GO38" s="120"/>
      <c r="GP38" s="120"/>
      <c r="GQ38" s="120"/>
      <c r="GR38" s="124"/>
      <c r="GS38" s="115"/>
      <c r="GT38" s="109"/>
      <c r="GU38" s="109"/>
      <c r="GV38" s="109"/>
      <c r="GW38" s="116"/>
    </row>
    <row r="39" spans="1:205" ht="15" customHeight="1">
      <c r="A39" s="111"/>
      <c r="B39" s="109"/>
      <c r="C39" s="127"/>
      <c r="D39" s="127"/>
      <c r="E39" s="131"/>
      <c r="F39" s="131"/>
      <c r="G39" s="131"/>
      <c r="H39" s="132"/>
      <c r="I39" s="1049" t="s">
        <v>580</v>
      </c>
      <c r="J39" s="1050"/>
      <c r="K39" s="1050"/>
      <c r="L39" s="1050"/>
      <c r="M39" s="1050"/>
      <c r="N39" s="1050"/>
      <c r="O39" s="1050"/>
      <c r="P39" s="1050"/>
      <c r="Q39" s="1050"/>
      <c r="R39" s="1050"/>
      <c r="S39" s="1050"/>
      <c r="T39" s="1050"/>
      <c r="U39" s="1050"/>
      <c r="V39" s="1050"/>
      <c r="W39" s="1050"/>
      <c r="X39" s="1050"/>
      <c r="Y39" s="1050"/>
      <c r="Z39" s="1050"/>
      <c r="AA39" s="1050"/>
      <c r="AB39" s="1050"/>
      <c r="AC39" s="1050"/>
      <c r="AD39" s="1050"/>
      <c r="AE39" s="1050"/>
      <c r="AF39" s="1050"/>
      <c r="AG39" s="1050"/>
      <c r="AH39" s="1050"/>
      <c r="AI39" s="1050"/>
      <c r="AJ39" s="1050"/>
      <c r="AK39" s="1050"/>
      <c r="AL39" s="1050"/>
      <c r="AM39" s="1050"/>
      <c r="AN39" s="1050"/>
      <c r="AO39" s="1050"/>
      <c r="AP39" s="1050"/>
      <c r="AQ39" s="1050"/>
      <c r="AR39" s="1050"/>
      <c r="AS39" s="1050"/>
      <c r="AT39" s="1050"/>
      <c r="AU39" s="1050"/>
      <c r="AV39" s="1050"/>
      <c r="AW39" s="1050"/>
      <c r="AX39" s="1050"/>
      <c r="AY39" s="1050"/>
      <c r="AZ39" s="1050"/>
      <c r="BA39" s="1050"/>
      <c r="BB39" s="1050"/>
      <c r="BC39" s="1050"/>
      <c r="BD39" s="1050"/>
      <c r="BE39" s="1050"/>
      <c r="BF39" s="1050"/>
      <c r="BG39" s="1050"/>
      <c r="BH39" s="1050"/>
      <c r="BI39" s="1050"/>
      <c r="BJ39" s="1050"/>
      <c r="BK39" s="1050"/>
      <c r="BL39" s="1050"/>
      <c r="BM39" s="1050"/>
      <c r="BN39" s="1050"/>
      <c r="BO39" s="1050"/>
      <c r="BP39" s="1050"/>
      <c r="BQ39" s="1050"/>
      <c r="BR39" s="1050"/>
      <c r="BS39" s="1050"/>
      <c r="BT39" s="1050"/>
      <c r="BU39" s="1050"/>
      <c r="BV39" s="1050"/>
      <c r="BW39" s="922" t="s">
        <v>825</v>
      </c>
      <c r="BX39" s="923"/>
      <c r="BY39" s="923"/>
      <c r="BZ39" s="923"/>
      <c r="CA39" s="923"/>
      <c r="CB39" s="923"/>
      <c r="CC39" s="923"/>
      <c r="CD39" s="923"/>
      <c r="CE39" s="923"/>
      <c r="CF39" s="923"/>
      <c r="CG39" s="923"/>
      <c r="CH39" s="923"/>
      <c r="CI39" s="923"/>
      <c r="CJ39" s="923"/>
      <c r="CK39" s="923"/>
      <c r="CL39" s="923"/>
      <c r="CM39" s="923"/>
      <c r="CN39" s="923"/>
      <c r="CO39" s="923"/>
      <c r="CP39" s="923"/>
      <c r="CQ39" s="923"/>
      <c r="CR39" s="923"/>
      <c r="CS39" s="923"/>
      <c r="CT39" s="923"/>
      <c r="CU39" s="923"/>
      <c r="CV39" s="924"/>
      <c r="CW39" s="1083" t="s">
        <v>243</v>
      </c>
      <c r="CX39" s="1084"/>
      <c r="CY39" s="1084"/>
      <c r="CZ39" s="1085"/>
      <c r="DA39" s="133"/>
      <c r="DB39" s="133"/>
      <c r="DC39" s="133"/>
      <c r="DD39" s="133"/>
      <c r="DE39" s="120"/>
      <c r="DF39" s="120"/>
      <c r="DG39" s="120"/>
      <c r="DH39" s="120"/>
      <c r="DI39" s="120"/>
      <c r="DJ39" s="120"/>
      <c r="DK39" s="120"/>
      <c r="DL39" s="174"/>
      <c r="DM39" s="943">
        <v>0.25</v>
      </c>
      <c r="DN39" s="944"/>
      <c r="DO39" s="944"/>
      <c r="DP39" s="944"/>
      <c r="DQ39" s="944"/>
      <c r="DR39" s="944"/>
      <c r="DS39" s="944"/>
      <c r="DT39" s="944"/>
      <c r="DU39" s="944"/>
      <c r="DV39" s="944"/>
      <c r="DW39" s="944"/>
      <c r="DX39" s="944"/>
      <c r="DY39" s="944"/>
      <c r="DZ39" s="944"/>
      <c r="EA39" s="944"/>
      <c r="EB39" s="945"/>
      <c r="EC39" s="969" t="s">
        <v>243</v>
      </c>
      <c r="ED39" s="970"/>
      <c r="EE39" s="970"/>
      <c r="EF39" s="970"/>
      <c r="EG39" s="970"/>
      <c r="EH39" s="970"/>
      <c r="EI39" s="970"/>
      <c r="EJ39" s="971"/>
      <c r="EK39" s="1067">
        <v>0.25</v>
      </c>
      <c r="EL39" s="1068"/>
      <c r="EM39" s="1068"/>
      <c r="EN39" s="1068"/>
      <c r="EO39" s="1068"/>
      <c r="EP39" s="1068"/>
      <c r="EQ39" s="1068"/>
      <c r="ER39" s="1068"/>
      <c r="ES39" s="1068"/>
      <c r="ET39" s="1068"/>
      <c r="EU39" s="1068"/>
      <c r="EV39" s="1068"/>
      <c r="EW39" s="1068"/>
      <c r="EX39" s="1068"/>
      <c r="EY39" s="1068"/>
      <c r="EZ39" s="1068"/>
      <c r="FA39" s="1068"/>
      <c r="FB39" s="1068"/>
      <c r="FC39" s="1068"/>
      <c r="FD39" s="1068"/>
      <c r="FE39" s="1068"/>
      <c r="FF39" s="1068"/>
      <c r="FG39" s="1068"/>
      <c r="FH39" s="1068"/>
      <c r="FI39" s="1068"/>
      <c r="FJ39" s="1068"/>
      <c r="FK39" s="1068"/>
      <c r="FL39" s="1068"/>
      <c r="FM39" s="1068"/>
      <c r="FN39" s="1068"/>
      <c r="FO39" s="1068"/>
      <c r="FP39" s="1068"/>
      <c r="FQ39" s="178"/>
      <c r="FR39" s="179"/>
      <c r="FS39" s="954" t="s">
        <v>243</v>
      </c>
      <c r="FT39" s="955"/>
      <c r="FU39" s="955"/>
      <c r="FV39" s="955"/>
      <c r="FW39" s="955"/>
      <c r="FX39" s="956"/>
      <c r="FY39" s="933" t="s">
        <v>240</v>
      </c>
      <c r="FZ39" s="934"/>
      <c r="GA39" s="934"/>
      <c r="GB39" s="934"/>
      <c r="GC39" s="934"/>
      <c r="GD39" s="934"/>
      <c r="GE39" s="934"/>
      <c r="GF39" s="934"/>
      <c r="GG39" s="934"/>
      <c r="GH39" s="934"/>
      <c r="GI39" s="934"/>
      <c r="GJ39" s="934"/>
      <c r="GK39" s="934"/>
      <c r="GL39" s="934"/>
      <c r="GM39" s="934"/>
      <c r="GN39" s="934"/>
      <c r="GO39" s="934"/>
      <c r="GP39" s="934"/>
      <c r="GQ39" s="934"/>
      <c r="GR39" s="935"/>
      <c r="GS39" s="115"/>
      <c r="GT39" s="109"/>
      <c r="GU39" s="109"/>
      <c r="GV39" s="109"/>
      <c r="GW39" s="116"/>
    </row>
    <row r="40" spans="1:205" ht="15" customHeight="1">
      <c r="A40" s="111"/>
      <c r="B40" s="109"/>
      <c r="C40" s="127"/>
      <c r="D40" s="127"/>
      <c r="E40" s="131"/>
      <c r="F40" s="131"/>
      <c r="G40" s="131"/>
      <c r="H40" s="132"/>
      <c r="I40" s="922"/>
      <c r="J40" s="923"/>
      <c r="K40" s="923"/>
      <c r="L40" s="923"/>
      <c r="M40" s="923"/>
      <c r="N40" s="923"/>
      <c r="O40" s="923"/>
      <c r="P40" s="923"/>
      <c r="Q40" s="923"/>
      <c r="R40" s="923"/>
      <c r="S40" s="923"/>
      <c r="T40" s="923"/>
      <c r="U40" s="923"/>
      <c r="V40" s="923"/>
      <c r="W40" s="923"/>
      <c r="X40" s="923"/>
      <c r="Y40" s="923"/>
      <c r="Z40" s="923"/>
      <c r="AA40" s="923"/>
      <c r="AB40" s="923"/>
      <c r="AC40" s="923"/>
      <c r="AD40" s="923"/>
      <c r="AE40" s="923"/>
      <c r="AF40" s="923"/>
      <c r="AG40" s="923"/>
      <c r="AH40" s="923"/>
      <c r="AI40" s="923"/>
      <c r="AJ40" s="923"/>
      <c r="AK40" s="923"/>
      <c r="AL40" s="923"/>
      <c r="AM40" s="923"/>
      <c r="AN40" s="923"/>
      <c r="AO40" s="923"/>
      <c r="AP40" s="923"/>
      <c r="AQ40" s="923"/>
      <c r="AR40" s="923"/>
      <c r="AS40" s="923"/>
      <c r="AT40" s="923"/>
      <c r="AU40" s="923"/>
      <c r="AV40" s="923"/>
      <c r="AW40" s="923"/>
      <c r="AX40" s="923"/>
      <c r="AY40" s="923"/>
      <c r="AZ40" s="923"/>
      <c r="BA40" s="923"/>
      <c r="BB40" s="923"/>
      <c r="BC40" s="923"/>
      <c r="BD40" s="923"/>
      <c r="BE40" s="923"/>
      <c r="BF40" s="923"/>
      <c r="BG40" s="923"/>
      <c r="BH40" s="923"/>
      <c r="BI40" s="923"/>
      <c r="BJ40" s="923"/>
      <c r="BK40" s="923"/>
      <c r="BL40" s="923"/>
      <c r="BM40" s="923"/>
      <c r="BN40" s="923"/>
      <c r="BO40" s="923"/>
      <c r="BP40" s="923"/>
      <c r="BQ40" s="923"/>
      <c r="BR40" s="923"/>
      <c r="BS40" s="923"/>
      <c r="BT40" s="923"/>
      <c r="BU40" s="923"/>
      <c r="BV40" s="923"/>
      <c r="BW40" s="925">
        <v>1.25</v>
      </c>
      <c r="BX40" s="926"/>
      <c r="BY40" s="926"/>
      <c r="BZ40" s="926"/>
      <c r="CA40" s="926"/>
      <c r="CB40" s="926"/>
      <c r="CC40" s="926"/>
      <c r="CD40" s="926"/>
      <c r="CE40" s="926"/>
      <c r="CF40" s="926"/>
      <c r="CG40" s="926"/>
      <c r="CH40" s="926"/>
      <c r="CI40" s="926"/>
      <c r="CJ40" s="926"/>
      <c r="CK40" s="926"/>
      <c r="CL40" s="926"/>
      <c r="CM40" s="926"/>
      <c r="CN40" s="926"/>
      <c r="CO40" s="926"/>
      <c r="CP40" s="926"/>
      <c r="CQ40" s="926"/>
      <c r="CR40" s="926"/>
      <c r="CS40" s="926"/>
      <c r="CT40" s="926"/>
      <c r="CU40" s="926"/>
      <c r="CV40" s="927"/>
      <c r="CW40" s="937"/>
      <c r="CX40" s="938"/>
      <c r="CY40" s="938"/>
      <c r="CZ40" s="939"/>
      <c r="DA40" s="1086" t="s">
        <v>255</v>
      </c>
      <c r="DB40" s="1086"/>
      <c r="DC40" s="1086"/>
      <c r="DD40" s="1086"/>
      <c r="DE40" s="1086"/>
      <c r="DF40" s="1086"/>
      <c r="DG40" s="1086"/>
      <c r="DH40" s="1086"/>
      <c r="DI40" s="1086"/>
      <c r="DJ40" s="1086"/>
      <c r="DK40" s="1086"/>
      <c r="DL40" s="1086"/>
      <c r="DM40" s="1086"/>
      <c r="DN40" s="1086"/>
      <c r="DO40" s="1086"/>
      <c r="DP40" s="1086"/>
      <c r="DQ40" s="1086"/>
      <c r="DR40" s="1086"/>
      <c r="DS40" s="1086"/>
      <c r="DT40" s="1086"/>
      <c r="DU40" s="1086"/>
      <c r="DV40" s="1086"/>
      <c r="DW40" s="1086"/>
      <c r="DX40" s="1086"/>
      <c r="DY40" s="1086"/>
      <c r="DZ40" s="1086"/>
      <c r="EA40" s="1086"/>
      <c r="EB40" s="1087"/>
      <c r="EC40" s="998"/>
      <c r="ED40" s="999"/>
      <c r="EE40" s="999"/>
      <c r="EF40" s="999"/>
      <c r="EG40" s="999"/>
      <c r="EH40" s="999"/>
      <c r="EI40" s="999"/>
      <c r="EJ40" s="1000"/>
      <c r="EK40" s="979" t="s">
        <v>256</v>
      </c>
      <c r="EL40" s="980"/>
      <c r="EM40" s="980"/>
      <c r="EN40" s="980"/>
      <c r="EO40" s="980"/>
      <c r="EP40" s="980"/>
      <c r="EQ40" s="980"/>
      <c r="ER40" s="980"/>
      <c r="ES40" s="980"/>
      <c r="ET40" s="980"/>
      <c r="EU40" s="980"/>
      <c r="EV40" s="980"/>
      <c r="EW40" s="980"/>
      <c r="EX40" s="980"/>
      <c r="EY40" s="980"/>
      <c r="EZ40" s="980"/>
      <c r="FA40" s="980"/>
      <c r="FB40" s="980"/>
      <c r="FC40" s="980"/>
      <c r="FD40" s="980"/>
      <c r="FE40" s="980"/>
      <c r="FF40" s="980"/>
      <c r="FG40" s="980"/>
      <c r="FH40" s="980"/>
      <c r="FI40" s="980"/>
      <c r="FJ40" s="980"/>
      <c r="FK40" s="980"/>
      <c r="FL40" s="980"/>
      <c r="FM40" s="980"/>
      <c r="FN40" s="980"/>
      <c r="FO40" s="980"/>
      <c r="FP40" s="980"/>
      <c r="FQ40" s="980"/>
      <c r="FR40" s="981"/>
      <c r="FS40" s="957"/>
      <c r="FT40" s="958"/>
      <c r="FU40" s="958"/>
      <c r="FV40" s="958"/>
      <c r="FW40" s="958"/>
      <c r="FX40" s="959"/>
      <c r="FY40" s="1072" t="s">
        <v>242</v>
      </c>
      <c r="FZ40" s="1073"/>
      <c r="GA40" s="1073"/>
      <c r="GB40" s="1073"/>
      <c r="GC40" s="1073"/>
      <c r="GD40" s="1073"/>
      <c r="GE40" s="1073"/>
      <c r="GF40" s="1073"/>
      <c r="GG40" s="1073"/>
      <c r="GH40" s="1073"/>
      <c r="GI40" s="1073"/>
      <c r="GJ40" s="1073"/>
      <c r="GK40" s="1073"/>
      <c r="GL40" s="1073"/>
      <c r="GM40" s="1073"/>
      <c r="GN40" s="1073"/>
      <c r="GO40" s="1073"/>
      <c r="GP40" s="1073"/>
      <c r="GQ40" s="1073"/>
      <c r="GR40" s="1074"/>
      <c r="GS40" s="115"/>
      <c r="GT40" s="109"/>
      <c r="GU40" s="109"/>
      <c r="GV40" s="109"/>
      <c r="GW40" s="116"/>
    </row>
    <row r="41" spans="1:205" ht="15" customHeight="1">
      <c r="A41" s="137"/>
      <c r="B41" s="110"/>
      <c r="C41" s="138"/>
      <c r="D41" s="138"/>
      <c r="E41" s="139"/>
      <c r="F41" s="139"/>
      <c r="G41" s="139"/>
      <c r="H41" s="140"/>
      <c r="I41" s="1051"/>
      <c r="J41" s="1052"/>
      <c r="K41" s="1052"/>
      <c r="L41" s="1052"/>
      <c r="M41" s="1052"/>
      <c r="N41" s="1052"/>
      <c r="O41" s="1052"/>
      <c r="P41" s="1052"/>
      <c r="Q41" s="1052"/>
      <c r="R41" s="1052"/>
      <c r="S41" s="1052"/>
      <c r="T41" s="1052"/>
      <c r="U41" s="1052"/>
      <c r="V41" s="1052"/>
      <c r="W41" s="1052"/>
      <c r="X41" s="1052"/>
      <c r="Y41" s="1052"/>
      <c r="Z41" s="1052"/>
      <c r="AA41" s="1052"/>
      <c r="AB41" s="1052"/>
      <c r="AC41" s="1052"/>
      <c r="AD41" s="1052"/>
      <c r="AE41" s="1052"/>
      <c r="AF41" s="1052"/>
      <c r="AG41" s="1052"/>
      <c r="AH41" s="1052"/>
      <c r="AI41" s="1052"/>
      <c r="AJ41" s="1052"/>
      <c r="AK41" s="1052"/>
      <c r="AL41" s="1052"/>
      <c r="AM41" s="1052"/>
      <c r="AN41" s="1052"/>
      <c r="AO41" s="1052"/>
      <c r="AP41" s="1052"/>
      <c r="AQ41" s="1052"/>
      <c r="AR41" s="1052"/>
      <c r="AS41" s="1052"/>
      <c r="AT41" s="1052"/>
      <c r="AU41" s="1052"/>
      <c r="AV41" s="1052"/>
      <c r="AW41" s="1052"/>
      <c r="AX41" s="1052"/>
      <c r="AY41" s="1052"/>
      <c r="AZ41" s="1052"/>
      <c r="BA41" s="1052"/>
      <c r="BB41" s="1052"/>
      <c r="BC41" s="1052"/>
      <c r="BD41" s="1052"/>
      <c r="BE41" s="1052"/>
      <c r="BF41" s="1052"/>
      <c r="BG41" s="1052"/>
      <c r="BH41" s="1052"/>
      <c r="BI41" s="1052"/>
      <c r="BJ41" s="1052"/>
      <c r="BK41" s="1052"/>
      <c r="BL41" s="1052"/>
      <c r="BM41" s="1052"/>
      <c r="BN41" s="1052"/>
      <c r="BO41" s="1052"/>
      <c r="BP41" s="1052"/>
      <c r="BQ41" s="1052"/>
      <c r="BR41" s="1052"/>
      <c r="BS41" s="1052"/>
      <c r="BT41" s="1052"/>
      <c r="BU41" s="1052"/>
      <c r="BV41" s="1052"/>
      <c r="BW41" s="928">
        <v>1</v>
      </c>
      <c r="BX41" s="929"/>
      <c r="BY41" s="929"/>
      <c r="BZ41" s="929"/>
      <c r="CA41" s="929"/>
      <c r="CB41" s="929"/>
      <c r="CC41" s="929"/>
      <c r="CD41" s="929"/>
      <c r="CE41" s="929"/>
      <c r="CF41" s="929"/>
      <c r="CG41" s="929"/>
      <c r="CH41" s="929"/>
      <c r="CI41" s="929"/>
      <c r="CJ41" s="929"/>
      <c r="CK41" s="929"/>
      <c r="CL41" s="929"/>
      <c r="CM41" s="929"/>
      <c r="CN41" s="929"/>
      <c r="CO41" s="929"/>
      <c r="CP41" s="929"/>
      <c r="CQ41" s="929"/>
      <c r="CR41" s="929"/>
      <c r="CS41" s="929"/>
      <c r="CT41" s="929"/>
      <c r="CU41" s="929"/>
      <c r="CV41" s="930"/>
      <c r="CW41" s="940"/>
      <c r="CX41" s="941"/>
      <c r="CY41" s="941"/>
      <c r="CZ41" s="942"/>
      <c r="DA41" s="1088">
        <v>1</v>
      </c>
      <c r="DB41" s="1088"/>
      <c r="DC41" s="1088"/>
      <c r="DD41" s="1088"/>
      <c r="DE41" s="1088"/>
      <c r="DF41" s="1088"/>
      <c r="DG41" s="1088"/>
      <c r="DH41" s="1088"/>
      <c r="DI41" s="1088"/>
      <c r="DJ41" s="1088"/>
      <c r="DK41" s="1088"/>
      <c r="DL41" s="1088"/>
      <c r="DM41" s="1088"/>
      <c r="DN41" s="1088"/>
      <c r="DO41" s="1088"/>
      <c r="DP41" s="1088"/>
      <c r="DQ41" s="1088"/>
      <c r="DR41" s="1088"/>
      <c r="DS41" s="1088"/>
      <c r="DT41" s="1088"/>
      <c r="DU41" s="1088"/>
      <c r="DV41" s="1088"/>
      <c r="DW41" s="1088"/>
      <c r="DX41" s="1088"/>
      <c r="DY41" s="1088"/>
      <c r="DZ41" s="1088"/>
      <c r="EA41" s="1088"/>
      <c r="EB41" s="1089"/>
      <c r="EC41" s="972"/>
      <c r="ED41" s="973"/>
      <c r="EE41" s="973"/>
      <c r="EF41" s="973"/>
      <c r="EG41" s="973"/>
      <c r="EH41" s="973"/>
      <c r="EI41" s="973"/>
      <c r="EJ41" s="974"/>
      <c r="EK41" s="1004" t="s">
        <v>257</v>
      </c>
      <c r="EL41" s="1005"/>
      <c r="EM41" s="1005"/>
      <c r="EN41" s="1005"/>
      <c r="EO41" s="1005"/>
      <c r="EP41" s="1005"/>
      <c r="EQ41" s="1005"/>
      <c r="ER41" s="1005"/>
      <c r="ES41" s="1005"/>
      <c r="ET41" s="1005"/>
      <c r="EU41" s="1005"/>
      <c r="EV41" s="1005"/>
      <c r="EW41" s="1005"/>
      <c r="EX41" s="1005"/>
      <c r="EY41" s="1005"/>
      <c r="EZ41" s="1005"/>
      <c r="FA41" s="1005"/>
      <c r="FB41" s="1005"/>
      <c r="FC41" s="1005"/>
      <c r="FD41" s="1005"/>
      <c r="FE41" s="1005"/>
      <c r="FF41" s="1005"/>
      <c r="FG41" s="1005"/>
      <c r="FH41" s="1005"/>
      <c r="FI41" s="1005"/>
      <c r="FJ41" s="1005"/>
      <c r="FK41" s="1005"/>
      <c r="FL41" s="1005"/>
      <c r="FM41" s="1005"/>
      <c r="FN41" s="1005"/>
      <c r="FO41" s="1005"/>
      <c r="FP41" s="1005"/>
      <c r="FQ41" s="1005"/>
      <c r="FR41" s="1005"/>
      <c r="FS41" s="960"/>
      <c r="FT41" s="961"/>
      <c r="FU41" s="961"/>
      <c r="FV41" s="961"/>
      <c r="FW41" s="961"/>
      <c r="FX41" s="962"/>
      <c r="FY41" s="1005" t="s">
        <v>258</v>
      </c>
      <c r="FZ41" s="1005"/>
      <c r="GA41" s="1005"/>
      <c r="GB41" s="1005"/>
      <c r="GC41" s="1005"/>
      <c r="GD41" s="1005"/>
      <c r="GE41" s="1005"/>
      <c r="GF41" s="1005"/>
      <c r="GG41" s="1005"/>
      <c r="GH41" s="1005"/>
      <c r="GI41" s="1005"/>
      <c r="GJ41" s="1005"/>
      <c r="GK41" s="1005"/>
      <c r="GL41" s="1005"/>
      <c r="GM41" s="1005"/>
      <c r="GN41" s="1005"/>
      <c r="GO41" s="1005"/>
      <c r="GP41" s="1005"/>
      <c r="GQ41" s="1005"/>
      <c r="GR41" s="1090"/>
      <c r="GS41" s="141"/>
      <c r="GT41" s="110"/>
      <c r="GU41" s="110"/>
      <c r="GV41" s="110"/>
      <c r="GW41" s="142"/>
    </row>
    <row r="42" spans="1:205" ht="9.9" customHeight="1">
      <c r="A42" s="111"/>
      <c r="B42" s="109"/>
      <c r="C42" s="127"/>
      <c r="D42" s="143"/>
      <c r="E42" s="111"/>
      <c r="F42" s="109"/>
      <c r="G42" s="109"/>
      <c r="H42" s="113"/>
      <c r="I42" s="112"/>
      <c r="J42" s="109"/>
      <c r="K42" s="109"/>
      <c r="L42" s="116"/>
      <c r="M42" s="111"/>
      <c r="N42" s="109"/>
      <c r="O42" s="109"/>
      <c r="P42" s="109"/>
      <c r="Q42" s="109"/>
      <c r="R42" s="109"/>
      <c r="S42" s="109"/>
      <c r="T42" s="116"/>
      <c r="U42" s="111"/>
      <c r="V42" s="109"/>
      <c r="W42" s="109"/>
      <c r="X42" s="109"/>
      <c r="Y42" s="109"/>
      <c r="Z42" s="109"/>
      <c r="AA42" s="109"/>
      <c r="AB42" s="116"/>
      <c r="AC42" s="111"/>
      <c r="AD42" s="109"/>
      <c r="AE42" s="109"/>
      <c r="AF42" s="109"/>
      <c r="AG42" s="109"/>
      <c r="AH42" s="109"/>
      <c r="AI42" s="109"/>
      <c r="AJ42" s="116"/>
      <c r="AK42" s="111"/>
      <c r="AL42" s="113"/>
      <c r="AM42" s="113"/>
      <c r="AN42" s="109"/>
      <c r="AO42" s="109"/>
      <c r="AP42" s="109"/>
      <c r="AQ42" s="109"/>
      <c r="AR42" s="116"/>
      <c r="AS42" s="111"/>
      <c r="AT42" s="109"/>
      <c r="AU42" s="109"/>
      <c r="AV42" s="109"/>
      <c r="AW42" s="109"/>
      <c r="AX42" s="109"/>
      <c r="AY42" s="109"/>
      <c r="AZ42" s="116"/>
      <c r="BA42" s="111"/>
      <c r="BB42" s="109"/>
      <c r="BC42" s="109"/>
      <c r="BD42" s="109"/>
      <c r="BE42" s="109"/>
      <c r="BF42" s="109"/>
      <c r="BG42" s="109"/>
      <c r="BH42" s="116"/>
      <c r="BI42" s="111"/>
      <c r="BJ42" s="109"/>
      <c r="BK42" s="109"/>
      <c r="BL42" s="109"/>
      <c r="BM42" s="109"/>
      <c r="BN42" s="109"/>
      <c r="BO42" s="109"/>
      <c r="BP42" s="116"/>
      <c r="BQ42" s="111"/>
      <c r="BR42" s="109"/>
      <c r="BS42" s="109"/>
      <c r="BT42" s="109"/>
      <c r="BU42" s="109"/>
      <c r="BV42" s="113"/>
      <c r="BW42" s="112"/>
      <c r="BX42" s="113"/>
      <c r="BY42" s="113"/>
      <c r="BZ42" s="113"/>
      <c r="CA42" s="109"/>
      <c r="CB42" s="109"/>
      <c r="CC42" s="109"/>
      <c r="CD42" s="109"/>
      <c r="CE42" s="109"/>
      <c r="CF42" s="116"/>
      <c r="CG42" s="111"/>
      <c r="CH42" s="109"/>
      <c r="CI42" s="109"/>
      <c r="CJ42" s="109"/>
      <c r="CK42" s="109"/>
      <c r="CL42" s="109"/>
      <c r="CM42" s="109"/>
      <c r="CN42" s="116"/>
      <c r="CO42" s="111"/>
      <c r="CP42" s="109"/>
      <c r="CQ42" s="109"/>
      <c r="CR42" s="113"/>
      <c r="CS42" s="113"/>
      <c r="CT42" s="109"/>
      <c r="CU42" s="109"/>
      <c r="CV42" s="113"/>
      <c r="CW42" s="111"/>
      <c r="CX42" s="109"/>
      <c r="CY42" s="109"/>
      <c r="CZ42" s="116"/>
      <c r="DA42" s="113"/>
      <c r="DB42" s="109"/>
      <c r="DC42" s="109"/>
      <c r="DD42" s="116"/>
      <c r="DE42" s="111"/>
      <c r="DF42" s="109"/>
      <c r="DG42" s="109"/>
      <c r="DH42" s="109"/>
      <c r="DI42" s="109"/>
      <c r="DJ42" s="109"/>
      <c r="DK42" s="109"/>
      <c r="DL42" s="116"/>
      <c r="DM42" s="111"/>
      <c r="DN42" s="109"/>
      <c r="DO42" s="109"/>
      <c r="DP42" s="109"/>
      <c r="DQ42" s="109"/>
      <c r="DR42" s="109"/>
      <c r="DS42" s="109"/>
      <c r="DT42" s="116"/>
      <c r="DU42" s="111"/>
      <c r="DV42" s="109"/>
      <c r="DW42" s="109"/>
      <c r="DX42" s="109"/>
      <c r="DY42" s="109"/>
      <c r="DZ42" s="109"/>
      <c r="EA42" s="109"/>
      <c r="EB42" s="116"/>
      <c r="EC42" s="111"/>
      <c r="ED42" s="109"/>
      <c r="EE42" s="109"/>
      <c r="EF42" s="109"/>
      <c r="EG42" s="109"/>
      <c r="EH42" s="109"/>
      <c r="EI42" s="109"/>
      <c r="EJ42" s="116"/>
      <c r="EK42" s="111"/>
      <c r="EL42" s="109"/>
      <c r="EM42" s="109"/>
      <c r="EN42" s="109"/>
      <c r="EO42" s="109"/>
      <c r="EP42" s="109"/>
      <c r="EQ42" s="109"/>
      <c r="ER42" s="116"/>
      <c r="ES42" s="111"/>
      <c r="ET42" s="109"/>
      <c r="EU42" s="109"/>
      <c r="EV42" s="109"/>
      <c r="EW42" s="109"/>
      <c r="EX42" s="109"/>
      <c r="EY42" s="109"/>
      <c r="EZ42" s="116"/>
      <c r="FA42" s="111"/>
      <c r="FB42" s="109"/>
      <c r="FC42" s="109"/>
      <c r="FD42" s="109"/>
      <c r="FE42" s="109"/>
      <c r="FF42" s="109"/>
      <c r="FG42" s="109"/>
      <c r="FH42" s="116"/>
      <c r="FI42" s="111"/>
      <c r="FJ42" s="109"/>
      <c r="FK42" s="109"/>
      <c r="FL42" s="109"/>
      <c r="FM42" s="109"/>
      <c r="FN42" s="109"/>
      <c r="FO42" s="109"/>
      <c r="FP42" s="116"/>
      <c r="FQ42" s="111"/>
      <c r="FR42" s="109"/>
      <c r="FS42" s="144"/>
      <c r="FT42" s="109"/>
      <c r="FU42" s="113"/>
      <c r="FV42" s="109"/>
      <c r="FW42" s="109"/>
      <c r="FX42" s="116"/>
      <c r="FY42" s="111"/>
      <c r="FZ42" s="109"/>
      <c r="GA42" s="109"/>
      <c r="GB42" s="109"/>
      <c r="GC42" s="109"/>
      <c r="GD42" s="109"/>
      <c r="GE42" s="109"/>
      <c r="GF42" s="116"/>
      <c r="GG42" s="111"/>
      <c r="GH42" s="109"/>
      <c r="GI42" s="109"/>
      <c r="GJ42" s="109"/>
      <c r="GK42" s="109"/>
      <c r="GL42" s="109"/>
      <c r="GM42" s="109"/>
      <c r="GN42" s="109"/>
      <c r="GO42" s="111"/>
      <c r="GP42" s="109"/>
      <c r="GQ42" s="109"/>
      <c r="GR42" s="109"/>
      <c r="GS42" s="112"/>
      <c r="GT42" s="109"/>
      <c r="GU42" s="109"/>
      <c r="GV42" s="109"/>
      <c r="GW42" s="116"/>
    </row>
    <row r="43" spans="1:205" s="151" customFormat="1" ht="15" customHeight="1">
      <c r="A43" s="145"/>
      <c r="B43" s="146"/>
      <c r="C43" s="146"/>
      <c r="D43" s="936">
        <v>8</v>
      </c>
      <c r="E43" s="936"/>
      <c r="F43" s="122"/>
      <c r="G43" s="122"/>
      <c r="H43" s="122"/>
      <c r="I43" s="147"/>
      <c r="J43" s="122"/>
      <c r="K43" s="122"/>
      <c r="L43" s="936">
        <v>9</v>
      </c>
      <c r="M43" s="936"/>
      <c r="N43" s="936"/>
      <c r="O43" s="936"/>
      <c r="P43" s="936"/>
      <c r="Q43" s="936"/>
      <c r="R43" s="936">
        <v>10</v>
      </c>
      <c r="S43" s="936"/>
      <c r="T43" s="936"/>
      <c r="U43" s="936"/>
      <c r="V43" s="936"/>
      <c r="W43" s="936"/>
      <c r="X43" s="936"/>
      <c r="Y43" s="936"/>
      <c r="Z43" s="936">
        <v>11</v>
      </c>
      <c r="AA43" s="936"/>
      <c r="AB43" s="936"/>
      <c r="AC43" s="936"/>
      <c r="AD43" s="936"/>
      <c r="AE43" s="936"/>
      <c r="AF43" s="936"/>
      <c r="AG43" s="936"/>
      <c r="AH43" s="122"/>
      <c r="AI43" s="936">
        <v>12</v>
      </c>
      <c r="AJ43" s="936"/>
      <c r="AK43" s="936"/>
      <c r="AL43" s="122"/>
      <c r="AM43" s="122"/>
      <c r="AN43" s="122"/>
      <c r="AO43" s="122"/>
      <c r="AP43" s="936">
        <v>13</v>
      </c>
      <c r="AQ43" s="936"/>
      <c r="AR43" s="936"/>
      <c r="AS43" s="936"/>
      <c r="AT43" s="936"/>
      <c r="AU43" s="936"/>
      <c r="AV43" s="936"/>
      <c r="AW43" s="936"/>
      <c r="AX43" s="936">
        <v>14</v>
      </c>
      <c r="AY43" s="936"/>
      <c r="AZ43" s="936"/>
      <c r="BA43" s="936"/>
      <c r="BB43" s="936"/>
      <c r="BC43" s="936"/>
      <c r="BD43" s="936"/>
      <c r="BE43" s="936"/>
      <c r="BF43" s="936">
        <v>15</v>
      </c>
      <c r="BG43" s="936"/>
      <c r="BH43" s="936"/>
      <c r="BI43" s="936"/>
      <c r="BJ43" s="936"/>
      <c r="BK43" s="936"/>
      <c r="BL43" s="936"/>
      <c r="BM43" s="936"/>
      <c r="BN43" s="936">
        <v>16</v>
      </c>
      <c r="BO43" s="936"/>
      <c r="BP43" s="936"/>
      <c r="BQ43" s="936"/>
      <c r="BR43" s="936"/>
      <c r="BS43" s="936"/>
      <c r="BT43" s="148"/>
      <c r="BU43" s="122"/>
      <c r="BV43" s="122"/>
      <c r="BW43" s="147"/>
      <c r="BX43" s="148"/>
      <c r="BY43" s="148"/>
      <c r="BZ43" s="148"/>
      <c r="CA43" s="148"/>
      <c r="CB43" s="122"/>
      <c r="CC43" s="122"/>
      <c r="CD43" s="936">
        <v>18</v>
      </c>
      <c r="CE43" s="936"/>
      <c r="CF43" s="936"/>
      <c r="CG43" s="936"/>
      <c r="CH43" s="936"/>
      <c r="CI43" s="936"/>
      <c r="CJ43" s="936"/>
      <c r="CK43" s="936"/>
      <c r="CL43" s="936">
        <v>19</v>
      </c>
      <c r="CM43" s="936"/>
      <c r="CN43" s="936"/>
      <c r="CO43" s="936"/>
      <c r="CP43" s="936"/>
      <c r="CQ43" s="936"/>
      <c r="CR43" s="122"/>
      <c r="CS43" s="122"/>
      <c r="CT43" s="936">
        <v>20</v>
      </c>
      <c r="CU43" s="936"/>
      <c r="CV43" s="936"/>
      <c r="CW43" s="936"/>
      <c r="CX43" s="936"/>
      <c r="CY43" s="936"/>
      <c r="CZ43" s="116"/>
      <c r="DA43" s="109"/>
      <c r="DB43" s="936">
        <v>21</v>
      </c>
      <c r="DC43" s="936"/>
      <c r="DD43" s="936"/>
      <c r="DE43" s="936"/>
      <c r="DF43" s="936"/>
      <c r="DG43" s="936"/>
      <c r="DH43" s="936"/>
      <c r="DI43" s="936"/>
      <c r="DJ43" s="936">
        <v>22</v>
      </c>
      <c r="DK43" s="936"/>
      <c r="DL43" s="936"/>
      <c r="DM43" s="936"/>
      <c r="DN43" s="936"/>
      <c r="DO43" s="936"/>
      <c r="DP43" s="936"/>
      <c r="DQ43" s="936"/>
      <c r="DR43" s="936">
        <v>23</v>
      </c>
      <c r="DS43" s="936"/>
      <c r="DT43" s="936"/>
      <c r="DU43" s="936"/>
      <c r="DV43" s="936"/>
      <c r="DW43" s="936"/>
      <c r="DX43" s="936"/>
      <c r="DY43" s="936"/>
      <c r="DZ43" s="936"/>
      <c r="EA43" s="936"/>
      <c r="EB43" s="936">
        <v>0</v>
      </c>
      <c r="EC43" s="936"/>
      <c r="ED43" s="936"/>
      <c r="EE43" s="936"/>
      <c r="EF43" s="936"/>
      <c r="EG43" s="936"/>
      <c r="EH43" s="936"/>
      <c r="EI43" s="936"/>
      <c r="EJ43" s="936">
        <v>1</v>
      </c>
      <c r="EK43" s="936"/>
      <c r="EL43" s="936"/>
      <c r="EM43" s="936"/>
      <c r="EN43" s="936"/>
      <c r="EO43" s="936"/>
      <c r="EP43" s="936"/>
      <c r="EQ43" s="936"/>
      <c r="ER43" s="936">
        <v>2</v>
      </c>
      <c r="ES43" s="936"/>
      <c r="ET43" s="936"/>
      <c r="EU43" s="936"/>
      <c r="EV43" s="936"/>
      <c r="EW43" s="936"/>
      <c r="EX43" s="936"/>
      <c r="EY43" s="936"/>
      <c r="EZ43" s="936">
        <v>3</v>
      </c>
      <c r="FA43" s="936"/>
      <c r="FB43" s="936"/>
      <c r="FC43" s="936"/>
      <c r="FD43" s="936"/>
      <c r="FE43" s="936"/>
      <c r="FF43" s="936"/>
      <c r="FG43" s="936"/>
      <c r="FH43" s="936">
        <v>4</v>
      </c>
      <c r="FI43" s="936"/>
      <c r="FJ43" s="936"/>
      <c r="FK43" s="936"/>
      <c r="FL43" s="936"/>
      <c r="FM43" s="936"/>
      <c r="FN43" s="122"/>
      <c r="FO43" s="122"/>
      <c r="FP43" s="936">
        <v>5</v>
      </c>
      <c r="FQ43" s="936"/>
      <c r="FR43" s="122"/>
      <c r="FS43" s="145"/>
      <c r="FT43" s="122"/>
      <c r="FU43" s="122"/>
      <c r="FV43" s="122"/>
      <c r="FW43" s="122"/>
      <c r="FX43" s="936">
        <v>6</v>
      </c>
      <c r="FY43" s="936"/>
      <c r="FZ43" s="936"/>
      <c r="GA43" s="936"/>
      <c r="GB43" s="936"/>
      <c r="GC43" s="936"/>
      <c r="GD43" s="936"/>
      <c r="GE43" s="936"/>
      <c r="GF43" s="936">
        <v>7</v>
      </c>
      <c r="GG43" s="936"/>
      <c r="GH43" s="936"/>
      <c r="GI43" s="936"/>
      <c r="GJ43" s="936"/>
      <c r="GK43" s="936"/>
      <c r="GL43" s="936"/>
      <c r="GM43" s="936"/>
      <c r="GN43" s="936">
        <v>8</v>
      </c>
      <c r="GO43" s="936"/>
      <c r="GP43" s="123"/>
      <c r="GQ43" s="123"/>
      <c r="GR43" s="123"/>
      <c r="GS43" s="149"/>
      <c r="GT43" s="123"/>
      <c r="GU43" s="123"/>
      <c r="GV43" s="123"/>
      <c r="GW43" s="150"/>
    </row>
    <row r="44" spans="1:205" ht="15" customHeight="1">
      <c r="A44" s="111"/>
      <c r="B44" s="109"/>
      <c r="C44" s="109"/>
      <c r="D44" s="152"/>
      <c r="E44" s="122"/>
      <c r="F44" s="951">
        <v>0.35416666666666669</v>
      </c>
      <c r="G44" s="951"/>
      <c r="H44" s="951"/>
      <c r="I44" s="951"/>
      <c r="J44" s="951"/>
      <c r="K44" s="951"/>
      <c r="L44" s="951"/>
      <c r="M44" s="122"/>
      <c r="N44" s="109"/>
      <c r="O44" s="109"/>
      <c r="P44" s="109"/>
      <c r="Q44" s="109"/>
      <c r="R44" s="109"/>
      <c r="S44" s="109"/>
      <c r="T44" s="122"/>
      <c r="U44" s="122"/>
      <c r="V44" s="109"/>
      <c r="W44" s="109"/>
      <c r="X44" s="109"/>
      <c r="Y44" s="109"/>
      <c r="Z44" s="109"/>
      <c r="AA44" s="109"/>
      <c r="AB44" s="122"/>
      <c r="AC44" s="122"/>
      <c r="AD44" s="109"/>
      <c r="AE44" s="109"/>
      <c r="AF44" s="109"/>
      <c r="AG44" s="109"/>
      <c r="AH44" s="109"/>
      <c r="AI44" s="153"/>
      <c r="AJ44" s="153"/>
      <c r="AK44" s="153"/>
      <c r="AL44" s="153"/>
      <c r="AM44" s="153"/>
      <c r="AN44" s="153"/>
      <c r="AO44" s="153"/>
      <c r="AP44" s="153"/>
      <c r="AQ44" s="152"/>
      <c r="AR44" s="152"/>
      <c r="AS44" s="152"/>
      <c r="AT44" s="152"/>
      <c r="AU44" s="154"/>
      <c r="AV44" s="109"/>
      <c r="AW44" s="109"/>
      <c r="AX44" s="109"/>
      <c r="AY44" s="109"/>
      <c r="AZ44" s="109"/>
      <c r="BA44" s="109"/>
      <c r="BB44" s="109"/>
      <c r="BC44" s="109"/>
      <c r="BD44" s="109"/>
      <c r="BE44" s="109"/>
      <c r="BF44" s="109"/>
      <c r="BG44" s="109"/>
      <c r="BH44" s="109"/>
      <c r="BI44" s="109"/>
      <c r="BJ44" s="109"/>
      <c r="BK44" s="109"/>
      <c r="BL44" s="109"/>
      <c r="BM44" s="109"/>
      <c r="BN44" s="109"/>
      <c r="BO44" s="109"/>
      <c r="BP44" s="109"/>
      <c r="BQ44" s="109"/>
      <c r="BS44" s="952" t="s">
        <v>271</v>
      </c>
      <c r="BT44" s="952"/>
      <c r="BU44" s="952"/>
      <c r="BV44" s="952"/>
      <c r="BW44" s="952"/>
      <c r="BX44" s="952"/>
      <c r="BY44" s="952"/>
      <c r="BZ44" s="952"/>
      <c r="CD44" s="109"/>
      <c r="CE44" s="109"/>
      <c r="CF44" s="109"/>
      <c r="CG44" s="155"/>
      <c r="CH44" s="109"/>
      <c r="CI44" s="109"/>
      <c r="CJ44" s="109"/>
      <c r="CK44" s="109"/>
      <c r="CL44" s="109"/>
      <c r="CM44" s="109"/>
      <c r="CN44" s="109"/>
      <c r="CO44" s="153"/>
      <c r="CP44" s="122"/>
      <c r="CQ44" s="122"/>
      <c r="CR44" s="122"/>
      <c r="CS44" s="122"/>
      <c r="CT44" s="122"/>
      <c r="CU44" s="953">
        <v>0.85416666666666663</v>
      </c>
      <c r="CV44" s="953"/>
      <c r="CW44" s="953"/>
      <c r="CX44" s="953"/>
      <c r="CY44" s="953"/>
      <c r="CZ44" s="953"/>
      <c r="DA44" s="953"/>
      <c r="DB44" s="953"/>
      <c r="DC44" s="953"/>
      <c r="DD44" s="953"/>
      <c r="DE44" s="953"/>
      <c r="DF44" s="109"/>
      <c r="DG44" s="109"/>
      <c r="DH44" s="109"/>
      <c r="DI44" s="109"/>
      <c r="DJ44" s="109"/>
      <c r="DK44" s="109"/>
      <c r="DL44" s="109"/>
      <c r="DM44" s="109"/>
      <c r="DN44" s="109"/>
      <c r="DO44" s="109"/>
      <c r="DP44" s="109"/>
      <c r="DQ44" s="109"/>
      <c r="DR44" s="109"/>
      <c r="DS44" s="109"/>
      <c r="DT44" s="109"/>
      <c r="DU44" s="109"/>
      <c r="DV44" s="109"/>
      <c r="DW44" s="109"/>
      <c r="DX44" s="109"/>
      <c r="DY44" s="109"/>
      <c r="DZ44" s="109"/>
      <c r="EA44" s="109"/>
      <c r="EB44" s="109"/>
      <c r="EC44" s="109"/>
      <c r="ED44" s="109"/>
      <c r="EE44" s="109"/>
      <c r="EF44" s="109"/>
      <c r="EG44" s="109"/>
      <c r="EH44" s="109"/>
      <c r="EI44" s="109"/>
      <c r="EJ44" s="109"/>
      <c r="EK44" s="109"/>
      <c r="EL44" s="109"/>
      <c r="EM44" s="109"/>
      <c r="EN44" s="109"/>
      <c r="EO44" s="109"/>
      <c r="EP44" s="109"/>
      <c r="EQ44" s="109"/>
      <c r="ER44" s="109"/>
      <c r="ES44" s="109"/>
      <c r="ET44" s="109"/>
      <c r="EU44" s="109"/>
      <c r="EV44" s="109"/>
      <c r="EW44" s="109"/>
      <c r="EX44" s="109"/>
      <c r="EY44" s="109"/>
      <c r="EZ44" s="109"/>
      <c r="FA44" s="109"/>
      <c r="FB44" s="109"/>
      <c r="FC44" s="109"/>
      <c r="FD44" s="109"/>
      <c r="FE44" s="109"/>
      <c r="FF44" s="109"/>
      <c r="FG44" s="109"/>
      <c r="FH44" s="109"/>
      <c r="FI44" s="109"/>
      <c r="FJ44" s="109"/>
      <c r="FK44" s="109"/>
      <c r="FL44" s="109"/>
      <c r="FM44" s="109"/>
      <c r="FN44" s="109"/>
      <c r="FO44" s="109"/>
      <c r="FP44" s="109"/>
      <c r="FQ44" s="1048">
        <v>0.21875</v>
      </c>
      <c r="FR44" s="1048"/>
      <c r="FS44" s="1048"/>
      <c r="FT44" s="1048"/>
      <c r="FU44" s="1048"/>
      <c r="FV44" s="1048"/>
      <c r="FW44" s="1048"/>
      <c r="FX44" s="1048"/>
      <c r="FY44" s="109"/>
      <c r="FZ44" s="109"/>
      <c r="GA44" s="109"/>
      <c r="GB44" s="109"/>
      <c r="GC44" s="109"/>
      <c r="GD44" s="109"/>
      <c r="GE44" s="109"/>
      <c r="GF44" s="109"/>
      <c r="GG44" s="109"/>
      <c r="GH44" s="109"/>
      <c r="GI44" s="109"/>
      <c r="GJ44" s="109"/>
      <c r="GK44" s="109"/>
      <c r="GL44" s="109"/>
      <c r="GM44" s="109"/>
      <c r="GN44" s="109"/>
      <c r="GO44" s="951">
        <v>0.35416666666666669</v>
      </c>
      <c r="GP44" s="951"/>
      <c r="GQ44" s="951"/>
      <c r="GR44" s="951"/>
      <c r="GS44" s="951"/>
      <c r="GT44" s="951"/>
      <c r="GU44" s="951"/>
      <c r="GV44" s="109"/>
      <c r="GW44" s="116"/>
    </row>
    <row r="45" spans="1:205" s="164" customFormat="1" ht="13.2">
      <c r="A45" s="159"/>
      <c r="B45" s="160"/>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c r="DL45" s="160"/>
      <c r="DM45" s="160"/>
      <c r="DN45" s="160"/>
      <c r="DO45" s="160"/>
      <c r="DP45" s="160"/>
      <c r="DQ45" s="160"/>
      <c r="DR45" s="160"/>
      <c r="DS45" s="160"/>
      <c r="DT45" s="160"/>
      <c r="DU45" s="160"/>
      <c r="DV45" s="160"/>
      <c r="DW45" s="160"/>
      <c r="DX45" s="160"/>
      <c r="DY45" s="160"/>
      <c r="DZ45" s="160"/>
      <c r="EA45" s="160"/>
      <c r="EB45" s="160"/>
      <c r="EC45" s="160"/>
      <c r="ED45" s="160"/>
      <c r="EE45" s="160"/>
      <c r="EF45" s="160"/>
      <c r="EG45" s="160"/>
      <c r="EH45" s="160"/>
      <c r="EI45" s="160"/>
      <c r="EJ45" s="160"/>
      <c r="EK45" s="160"/>
      <c r="EL45" s="160"/>
      <c r="EM45" s="160"/>
      <c r="EN45" s="160"/>
      <c r="EO45" s="160"/>
      <c r="EP45" s="160"/>
      <c r="EQ45" s="160"/>
      <c r="ER45" s="160"/>
      <c r="ES45" s="160"/>
      <c r="ET45" s="160"/>
      <c r="EU45" s="160"/>
      <c r="EV45" s="160"/>
      <c r="EW45" s="160"/>
      <c r="EX45" s="160"/>
      <c r="EY45" s="160"/>
      <c r="EZ45" s="160"/>
      <c r="FA45" s="160"/>
      <c r="FB45" s="160"/>
      <c r="FC45" s="160"/>
      <c r="FD45" s="160"/>
      <c r="FE45" s="160"/>
      <c r="FF45" s="160"/>
      <c r="FG45" s="160"/>
      <c r="FH45" s="160"/>
      <c r="FI45" s="160"/>
      <c r="FJ45" s="160"/>
      <c r="FK45" s="160"/>
      <c r="FL45" s="160"/>
      <c r="FM45" s="160"/>
      <c r="FN45" s="160"/>
      <c r="FO45" s="160"/>
      <c r="FP45" s="160"/>
      <c r="FQ45" s="160"/>
      <c r="FR45" s="160"/>
      <c r="FS45" s="160"/>
      <c r="FT45" s="160"/>
      <c r="FU45" s="160"/>
      <c r="FV45" s="160"/>
      <c r="FW45" s="160"/>
      <c r="FX45" s="160"/>
      <c r="FY45" s="160"/>
      <c r="FZ45" s="160"/>
      <c r="GA45" s="160"/>
      <c r="GB45" s="160"/>
      <c r="GC45" s="160"/>
      <c r="GD45" s="160"/>
      <c r="GE45" s="160"/>
      <c r="GF45" s="160"/>
      <c r="GG45" s="160"/>
      <c r="GH45" s="160"/>
      <c r="GI45" s="160"/>
      <c r="GJ45" s="160"/>
      <c r="GK45" s="160"/>
      <c r="GL45" s="160"/>
      <c r="GM45" s="160"/>
      <c r="GN45" s="160"/>
      <c r="GO45" s="160"/>
      <c r="GP45" s="160"/>
      <c r="GQ45" s="160"/>
      <c r="GR45" s="160"/>
      <c r="GS45" s="160"/>
      <c r="GT45" s="160"/>
      <c r="GU45" s="160"/>
      <c r="GV45" s="160"/>
      <c r="GW45" s="163"/>
    </row>
    <row r="46" spans="1:205" s="164" customFormat="1" ht="13.2">
      <c r="A46" s="159"/>
      <c r="B46" s="160"/>
      <c r="C46" s="160"/>
      <c r="D46" s="160"/>
      <c r="E46" s="160"/>
      <c r="F46" s="160"/>
      <c r="G46" s="160"/>
      <c r="H46" s="160"/>
      <c r="I46" s="161" t="s">
        <v>245</v>
      </c>
      <c r="J46" s="161"/>
      <c r="K46" s="161"/>
      <c r="L46" s="161"/>
      <c r="M46" s="161"/>
      <c r="N46" s="161"/>
      <c r="O46" s="161"/>
      <c r="P46" s="161"/>
      <c r="Q46" s="161"/>
      <c r="R46" s="161"/>
      <c r="S46" s="161"/>
      <c r="T46" s="161"/>
      <c r="U46" s="161"/>
      <c r="V46" s="161"/>
      <c r="W46" s="161"/>
      <c r="X46" s="161"/>
      <c r="Y46" s="162"/>
      <c r="Z46" s="161"/>
      <c r="AA46" s="161"/>
      <c r="AB46" s="161"/>
      <c r="AC46" s="161"/>
      <c r="AD46" s="161"/>
      <c r="AE46" s="161"/>
      <c r="AF46" s="161"/>
      <c r="AG46" s="161"/>
      <c r="AH46" s="161"/>
      <c r="AI46" s="161"/>
      <c r="AJ46" s="161"/>
      <c r="AK46" s="161"/>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c r="DL46" s="160"/>
      <c r="DM46" s="160"/>
      <c r="DN46" s="160"/>
      <c r="DO46" s="160"/>
      <c r="DP46" s="160"/>
      <c r="DQ46" s="160"/>
      <c r="DR46" s="180"/>
      <c r="DS46" s="180"/>
      <c r="DT46" s="180"/>
      <c r="DU46" s="180"/>
      <c r="DV46" s="181"/>
      <c r="DW46" s="181"/>
      <c r="DX46" s="181"/>
      <c r="DY46" s="181"/>
      <c r="DZ46" s="181"/>
      <c r="EA46" s="181"/>
      <c r="EB46" s="181"/>
      <c r="EC46" s="181"/>
      <c r="ED46" s="181"/>
      <c r="EE46" s="181"/>
      <c r="EF46" s="181"/>
      <c r="EG46" s="181"/>
      <c r="EH46" s="182"/>
      <c r="EI46" s="182"/>
      <c r="EJ46" s="182"/>
      <c r="EK46" s="182"/>
      <c r="EL46" s="182"/>
      <c r="EM46" s="182"/>
      <c r="EN46" s="182"/>
      <c r="EO46" s="183"/>
      <c r="EP46" s="183"/>
      <c r="EQ46" s="183"/>
      <c r="ER46" s="183"/>
      <c r="ES46" s="160"/>
      <c r="ET46" s="160"/>
      <c r="EU46" s="160"/>
      <c r="EV46" s="160"/>
      <c r="EW46" s="160"/>
      <c r="EX46" s="160"/>
      <c r="EY46" s="160"/>
      <c r="EZ46" s="160"/>
      <c r="FA46" s="160"/>
      <c r="FB46" s="160"/>
      <c r="FC46" s="184"/>
      <c r="FD46" s="160"/>
      <c r="FE46" s="160"/>
      <c r="FF46" s="160"/>
      <c r="FG46" s="160"/>
      <c r="FH46" s="160"/>
      <c r="FI46" s="160"/>
      <c r="FJ46" s="160"/>
      <c r="FK46" s="160"/>
      <c r="FL46" s="160"/>
      <c r="FM46" s="160"/>
      <c r="FN46" s="160"/>
      <c r="FO46" s="160"/>
      <c r="FP46" s="160"/>
      <c r="FQ46" s="160"/>
      <c r="FR46" s="160"/>
      <c r="FS46" s="160"/>
      <c r="FT46" s="160"/>
      <c r="FU46" s="160"/>
      <c r="FV46" s="160"/>
      <c r="FW46" s="160"/>
      <c r="FX46" s="160"/>
      <c r="FY46" s="160"/>
      <c r="FZ46" s="160"/>
      <c r="GA46" s="160"/>
      <c r="GB46" s="160"/>
      <c r="GC46" s="160"/>
      <c r="GD46" s="160"/>
      <c r="GE46" s="160"/>
      <c r="GF46" s="160"/>
      <c r="GG46" s="160"/>
      <c r="GH46" s="160"/>
      <c r="GI46" s="160"/>
      <c r="GJ46" s="160"/>
      <c r="GK46" s="160"/>
      <c r="GL46" s="160"/>
      <c r="GM46" s="160"/>
      <c r="GN46" s="160"/>
      <c r="GO46" s="160"/>
      <c r="GP46" s="160"/>
      <c r="GQ46" s="160"/>
      <c r="GR46" s="160"/>
      <c r="GS46" s="160"/>
      <c r="GT46" s="160"/>
      <c r="GU46" s="160"/>
      <c r="GV46" s="160"/>
      <c r="GW46" s="163"/>
    </row>
    <row r="47" spans="1:205" s="164" customFormat="1" ht="6" customHeight="1">
      <c r="A47" s="159"/>
      <c r="B47" s="160"/>
      <c r="C47" s="160"/>
      <c r="D47" s="160"/>
      <c r="E47" s="160"/>
      <c r="F47" s="160"/>
      <c r="G47" s="160"/>
      <c r="H47" s="160"/>
      <c r="I47" s="161"/>
      <c r="J47" s="161"/>
      <c r="K47" s="161"/>
      <c r="L47" s="161"/>
      <c r="M47" s="161"/>
      <c r="N47" s="161"/>
      <c r="O47" s="161"/>
      <c r="P47" s="161"/>
      <c r="Q47" s="161"/>
      <c r="R47" s="161"/>
      <c r="S47" s="161"/>
      <c r="T47" s="161"/>
      <c r="U47" s="161"/>
      <c r="V47" s="161"/>
      <c r="W47" s="161"/>
      <c r="X47" s="161"/>
      <c r="Y47" s="162"/>
      <c r="Z47" s="161"/>
      <c r="AA47" s="161"/>
      <c r="AB47" s="161"/>
      <c r="AC47" s="161"/>
      <c r="AD47" s="161"/>
      <c r="AE47" s="161"/>
      <c r="AF47" s="161"/>
      <c r="AG47" s="161"/>
      <c r="AH47" s="161"/>
      <c r="AI47" s="161"/>
      <c r="AJ47" s="161"/>
      <c r="AK47" s="161"/>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c r="DL47" s="160"/>
      <c r="DM47" s="160"/>
      <c r="DN47" s="160"/>
      <c r="DO47" s="160"/>
      <c r="DP47" s="160"/>
      <c r="DQ47" s="160"/>
      <c r="DR47" s="185"/>
      <c r="DS47" s="185"/>
      <c r="DT47" s="185"/>
      <c r="DU47" s="185"/>
      <c r="DV47" s="186"/>
      <c r="DW47" s="186"/>
      <c r="DX47" s="186"/>
      <c r="DY47" s="186"/>
      <c r="DZ47" s="186"/>
      <c r="EA47" s="186"/>
      <c r="EB47" s="186"/>
      <c r="EC47" s="186"/>
      <c r="ED47" s="186"/>
      <c r="EE47" s="186"/>
      <c r="EF47" s="187"/>
      <c r="EG47" s="187"/>
      <c r="EH47" s="188"/>
      <c r="EI47" s="188"/>
      <c r="EJ47" s="188"/>
      <c r="EK47" s="188"/>
      <c r="EL47" s="188"/>
      <c r="EM47" s="188"/>
      <c r="EN47" s="188"/>
      <c r="EO47" s="189"/>
      <c r="EP47" s="189"/>
      <c r="EQ47" s="189"/>
      <c r="ER47" s="189"/>
      <c r="ES47" s="160"/>
      <c r="ET47" s="160"/>
      <c r="EU47" s="160"/>
      <c r="EV47" s="160"/>
      <c r="EW47" s="160"/>
      <c r="EX47" s="160"/>
      <c r="EY47" s="160"/>
      <c r="EZ47" s="160"/>
      <c r="FA47" s="160"/>
      <c r="FB47" s="160"/>
      <c r="FC47" s="184"/>
      <c r="FD47" s="160"/>
      <c r="FE47" s="160"/>
      <c r="FF47" s="160"/>
      <c r="FG47" s="160"/>
      <c r="FH47" s="160"/>
      <c r="FI47" s="160"/>
      <c r="FJ47" s="160"/>
      <c r="FK47" s="160"/>
      <c r="FL47" s="160"/>
      <c r="FM47" s="160"/>
      <c r="FN47" s="160"/>
      <c r="FO47" s="160"/>
      <c r="FP47" s="160"/>
      <c r="FQ47" s="160"/>
      <c r="FR47" s="160"/>
      <c r="FS47" s="160"/>
      <c r="FT47" s="160"/>
      <c r="FU47" s="160"/>
      <c r="FV47" s="160"/>
      <c r="FW47" s="160"/>
      <c r="FX47" s="160"/>
      <c r="FY47" s="160"/>
      <c r="FZ47" s="160"/>
      <c r="GA47" s="160"/>
      <c r="GB47" s="160"/>
      <c r="GC47" s="160"/>
      <c r="GD47" s="160"/>
      <c r="GE47" s="160"/>
      <c r="GF47" s="160"/>
      <c r="GG47" s="160"/>
      <c r="GH47" s="160"/>
      <c r="GI47" s="160"/>
      <c r="GJ47" s="160"/>
      <c r="GK47" s="160"/>
      <c r="GL47" s="160"/>
      <c r="GM47" s="160"/>
      <c r="GN47" s="160"/>
      <c r="GO47" s="160"/>
      <c r="GP47" s="160"/>
      <c r="GQ47" s="160"/>
      <c r="GR47" s="160"/>
      <c r="GS47" s="160"/>
      <c r="GT47" s="160"/>
      <c r="GU47" s="160"/>
      <c r="GV47" s="160"/>
      <c r="GW47" s="163"/>
    </row>
    <row r="48" spans="1:205" s="164" customFormat="1" ht="13.2">
      <c r="A48" s="159"/>
      <c r="B48" s="160"/>
      <c r="C48" s="160"/>
      <c r="D48" s="160"/>
      <c r="E48" s="160"/>
      <c r="F48" s="160"/>
      <c r="G48" s="160"/>
      <c r="H48" s="160"/>
      <c r="I48" s="161"/>
      <c r="J48" s="161"/>
      <c r="K48" s="161" t="s">
        <v>246</v>
      </c>
      <c r="L48" s="161"/>
      <c r="M48" s="161"/>
      <c r="N48" s="161"/>
      <c r="O48" s="161"/>
      <c r="P48" s="161"/>
      <c r="Q48" s="161"/>
      <c r="R48" s="161"/>
      <c r="S48" s="161"/>
      <c r="T48" s="161"/>
      <c r="U48" s="161"/>
      <c r="V48" s="161"/>
      <c r="W48" s="161"/>
      <c r="X48" s="161"/>
      <c r="Y48" s="162"/>
      <c r="Z48" s="161"/>
      <c r="AA48" s="161"/>
      <c r="AB48" s="160"/>
      <c r="AC48" s="160"/>
      <c r="AD48" s="160"/>
      <c r="AE48" s="160"/>
      <c r="AF48" s="160"/>
      <c r="AG48" s="160"/>
      <c r="AH48" s="160"/>
      <c r="AI48" s="160"/>
      <c r="AJ48" s="161" t="s">
        <v>247</v>
      </c>
      <c r="AK48" s="161"/>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c r="DL48" s="160"/>
      <c r="DM48" s="160"/>
      <c r="DN48" s="160"/>
      <c r="DO48" s="160"/>
      <c r="DP48" s="160"/>
      <c r="DQ48" s="160"/>
      <c r="DR48" s="180"/>
      <c r="DS48" s="180"/>
      <c r="DT48" s="180"/>
      <c r="DU48" s="180"/>
      <c r="DV48" s="181"/>
      <c r="DW48" s="181"/>
      <c r="DX48" s="181"/>
      <c r="DY48" s="181"/>
      <c r="DZ48" s="181"/>
      <c r="EA48" s="181"/>
      <c r="EB48" s="181"/>
      <c r="EC48" s="181"/>
      <c r="ED48" s="181"/>
      <c r="EE48" s="181"/>
      <c r="EF48" s="181"/>
      <c r="EG48" s="181"/>
      <c r="EH48" s="182"/>
      <c r="EI48" s="182"/>
      <c r="EJ48" s="182"/>
      <c r="EK48" s="182"/>
      <c r="EL48" s="182"/>
      <c r="EM48" s="182"/>
      <c r="EN48" s="182"/>
      <c r="EO48" s="182"/>
      <c r="EP48" s="182"/>
      <c r="EQ48" s="182"/>
      <c r="ER48" s="183"/>
      <c r="ES48" s="183"/>
      <c r="ET48" s="183"/>
      <c r="EU48" s="183"/>
      <c r="EV48" s="160"/>
      <c r="EW48" s="160"/>
      <c r="EX48" s="160"/>
      <c r="EY48" s="160"/>
      <c r="EZ48" s="160"/>
      <c r="FA48" s="160"/>
      <c r="FB48" s="160"/>
      <c r="FC48" s="160"/>
      <c r="FD48" s="160"/>
      <c r="FE48" s="182"/>
      <c r="FF48" s="182"/>
      <c r="FG48" s="182"/>
      <c r="FH48" s="182"/>
      <c r="FI48" s="182"/>
      <c r="FJ48" s="182"/>
      <c r="FK48" s="182"/>
      <c r="FL48" s="182"/>
      <c r="FM48" s="182"/>
      <c r="FN48" s="182"/>
      <c r="FO48" s="183"/>
      <c r="FP48" s="183"/>
      <c r="FQ48" s="183"/>
      <c r="FR48" s="183"/>
      <c r="FS48" s="160"/>
      <c r="FT48" s="160"/>
      <c r="FU48" s="160"/>
      <c r="FV48" s="160"/>
      <c r="FW48" s="160"/>
      <c r="FX48" s="160"/>
      <c r="FY48" s="160"/>
      <c r="FZ48" s="160"/>
      <c r="GA48" s="160"/>
      <c r="GB48" s="160"/>
      <c r="GC48" s="160"/>
      <c r="GD48" s="160"/>
      <c r="GE48" s="160"/>
      <c r="GF48" s="160"/>
      <c r="GG48" s="160"/>
      <c r="GH48" s="160"/>
      <c r="GI48" s="160"/>
      <c r="GJ48" s="160"/>
      <c r="GK48" s="160"/>
      <c r="GL48" s="160"/>
      <c r="GM48" s="160"/>
      <c r="GN48" s="160"/>
      <c r="GO48" s="160"/>
      <c r="GP48" s="160"/>
      <c r="GQ48" s="160"/>
      <c r="GR48" s="160"/>
      <c r="GS48" s="160"/>
      <c r="GT48" s="160"/>
      <c r="GU48" s="160"/>
      <c r="GV48" s="160"/>
      <c r="GW48" s="163"/>
    </row>
    <row r="49" spans="1:205" s="164" customFormat="1" ht="13.2">
      <c r="A49" s="159"/>
      <c r="B49" s="160"/>
      <c r="C49" s="160"/>
      <c r="D49" s="160"/>
      <c r="E49" s="160"/>
      <c r="F49" s="160"/>
      <c r="G49" s="160"/>
      <c r="H49" s="160"/>
      <c r="I49" s="161"/>
      <c r="J49" s="161"/>
      <c r="K49" s="161"/>
      <c r="L49" s="161"/>
      <c r="M49" s="161"/>
      <c r="N49" s="161"/>
      <c r="O49" s="161"/>
      <c r="P49" s="161"/>
      <c r="Q49" s="161"/>
      <c r="R49" s="161"/>
      <c r="S49" s="161"/>
      <c r="T49" s="161"/>
      <c r="U49" s="161"/>
      <c r="V49" s="161"/>
      <c r="W49" s="161"/>
      <c r="X49" s="161"/>
      <c r="Y49" s="162"/>
      <c r="Z49" s="161"/>
      <c r="AA49" s="161"/>
      <c r="AB49" s="160"/>
      <c r="AC49" s="160"/>
      <c r="AD49" s="160"/>
      <c r="AE49" s="160"/>
      <c r="AF49" s="160"/>
      <c r="AG49" s="160"/>
      <c r="AH49" s="160"/>
      <c r="AI49" s="160"/>
      <c r="AJ49" s="161"/>
      <c r="AK49" s="161"/>
      <c r="AL49" s="161" t="s">
        <v>259</v>
      </c>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c r="DL49" s="160"/>
      <c r="DM49" s="160"/>
      <c r="DN49" s="160"/>
      <c r="DO49" s="160"/>
      <c r="DP49" s="160"/>
      <c r="DQ49" s="190"/>
      <c r="DR49" s="180"/>
      <c r="DS49" s="180"/>
      <c r="DT49" s="180"/>
      <c r="DU49" s="180"/>
      <c r="DV49" s="181"/>
      <c r="DW49" s="181"/>
      <c r="DX49" s="181"/>
      <c r="DY49" s="181"/>
      <c r="DZ49" s="181"/>
      <c r="EA49" s="181"/>
      <c r="EB49" s="181"/>
      <c r="EC49" s="181"/>
      <c r="ED49" s="181"/>
      <c r="EE49" s="181"/>
      <c r="EF49" s="181"/>
      <c r="EG49" s="181"/>
      <c r="EH49" s="182"/>
      <c r="EI49" s="182"/>
      <c r="EJ49" s="182"/>
      <c r="EK49" s="182"/>
      <c r="EL49" s="182"/>
      <c r="EM49" s="182"/>
      <c r="EN49" s="182"/>
      <c r="EO49" s="183"/>
      <c r="EP49" s="183"/>
      <c r="EQ49" s="183"/>
      <c r="ER49" s="183"/>
      <c r="ES49" s="160"/>
      <c r="ET49" s="160"/>
      <c r="EU49" s="160"/>
      <c r="EV49" s="160"/>
      <c r="EW49" s="160"/>
      <c r="EX49" s="160"/>
      <c r="EY49" s="160"/>
      <c r="EZ49" s="160"/>
      <c r="FA49" s="160"/>
      <c r="FB49" s="160"/>
      <c r="FC49" s="160"/>
      <c r="FD49" s="160"/>
      <c r="FE49" s="160"/>
      <c r="FF49" s="160"/>
      <c r="FG49" s="160"/>
      <c r="FH49" s="160"/>
      <c r="FI49" s="160"/>
      <c r="FJ49" s="160"/>
      <c r="FK49" s="160"/>
      <c r="FL49" s="160"/>
      <c r="FM49" s="160"/>
      <c r="FN49" s="160"/>
      <c r="FO49" s="160"/>
      <c r="FP49" s="160"/>
      <c r="FQ49" s="160"/>
      <c r="FR49" s="160"/>
      <c r="FS49" s="160"/>
      <c r="FT49" s="160"/>
      <c r="FU49" s="160"/>
      <c r="FV49" s="160"/>
      <c r="FW49" s="160"/>
      <c r="FX49" s="160"/>
      <c r="FY49" s="160"/>
      <c r="FZ49" s="160"/>
      <c r="GA49" s="160"/>
      <c r="GB49" s="160"/>
      <c r="GC49" s="160"/>
      <c r="GD49" s="160"/>
      <c r="GE49" s="160"/>
      <c r="GF49" s="160"/>
      <c r="GG49" s="160"/>
      <c r="GH49" s="160"/>
      <c r="GI49" s="160"/>
      <c r="GJ49" s="160"/>
      <c r="GK49" s="160"/>
      <c r="GL49" s="160"/>
      <c r="GM49" s="160"/>
      <c r="GN49" s="160"/>
      <c r="GO49" s="160"/>
      <c r="GP49" s="160"/>
      <c r="GQ49" s="160"/>
      <c r="GR49" s="160"/>
      <c r="GS49" s="160"/>
      <c r="GT49" s="160"/>
      <c r="GU49" s="160"/>
      <c r="GV49" s="160"/>
      <c r="GW49" s="163"/>
    </row>
    <row r="50" spans="1:205" s="164" customFormat="1" ht="6" customHeight="1">
      <c r="A50" s="159"/>
      <c r="B50" s="160"/>
      <c r="C50" s="160"/>
      <c r="D50" s="160"/>
      <c r="E50" s="160"/>
      <c r="F50" s="160"/>
      <c r="G50" s="160"/>
      <c r="H50" s="160"/>
      <c r="I50" s="161"/>
      <c r="J50" s="161"/>
      <c r="K50" s="161"/>
      <c r="L50" s="161"/>
      <c r="M50" s="161"/>
      <c r="N50" s="161"/>
      <c r="O50" s="161"/>
      <c r="P50" s="161"/>
      <c r="Q50" s="161"/>
      <c r="R50" s="161"/>
      <c r="S50" s="161"/>
      <c r="T50" s="161"/>
      <c r="U50" s="161"/>
      <c r="V50" s="161"/>
      <c r="W50" s="161"/>
      <c r="X50" s="161"/>
      <c r="Y50" s="162"/>
      <c r="Z50" s="161"/>
      <c r="AA50" s="161"/>
      <c r="AB50" s="160"/>
      <c r="AC50" s="160"/>
      <c r="AD50" s="160"/>
      <c r="AE50" s="160"/>
      <c r="AF50" s="160"/>
      <c r="AG50" s="160"/>
      <c r="AH50" s="160"/>
      <c r="AI50" s="160"/>
      <c r="AJ50" s="161"/>
      <c r="AK50" s="161"/>
      <c r="AL50" s="161"/>
      <c r="AM50" s="160"/>
      <c r="AN50" s="160"/>
      <c r="AO50" s="160"/>
      <c r="AP50" s="160"/>
      <c r="AQ50" s="160"/>
      <c r="AR50" s="161"/>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c r="DL50" s="160"/>
      <c r="DM50" s="160"/>
      <c r="DN50" s="160"/>
      <c r="DO50" s="160"/>
      <c r="DP50" s="160"/>
      <c r="DQ50" s="190"/>
      <c r="DR50" s="180"/>
      <c r="DS50" s="180"/>
      <c r="DT50" s="180"/>
      <c r="DU50" s="180"/>
      <c r="DV50" s="181"/>
      <c r="DW50" s="181"/>
      <c r="DX50" s="181"/>
      <c r="DY50" s="181"/>
      <c r="DZ50" s="181"/>
      <c r="EA50" s="181"/>
      <c r="EB50" s="181"/>
      <c r="EC50" s="181"/>
      <c r="ED50" s="181"/>
      <c r="EE50" s="181"/>
      <c r="EF50" s="181"/>
      <c r="EG50" s="181"/>
      <c r="EH50" s="182"/>
      <c r="EI50" s="182"/>
      <c r="EJ50" s="182"/>
      <c r="EK50" s="182"/>
      <c r="EL50" s="182"/>
      <c r="EM50" s="182"/>
      <c r="EN50" s="182"/>
      <c r="EO50" s="183"/>
      <c r="EP50" s="183"/>
      <c r="EQ50" s="183"/>
      <c r="ER50" s="183"/>
      <c r="ES50" s="160"/>
      <c r="ET50" s="160"/>
      <c r="EU50" s="160"/>
      <c r="EV50" s="160"/>
      <c r="EW50" s="160"/>
      <c r="EX50" s="160"/>
      <c r="EY50" s="160"/>
      <c r="EZ50" s="160"/>
      <c r="FA50" s="160"/>
      <c r="FB50" s="160"/>
      <c r="FC50" s="160"/>
      <c r="FD50" s="160"/>
      <c r="FE50" s="160"/>
      <c r="FF50" s="160"/>
      <c r="FG50" s="160"/>
      <c r="FH50" s="160"/>
      <c r="FI50" s="160"/>
      <c r="FJ50" s="160"/>
      <c r="FK50" s="160"/>
      <c r="FL50" s="160"/>
      <c r="FM50" s="160"/>
      <c r="FN50" s="160"/>
      <c r="FO50" s="160"/>
      <c r="FP50" s="160"/>
      <c r="FQ50" s="160"/>
      <c r="FR50" s="160"/>
      <c r="FS50" s="160"/>
      <c r="FT50" s="160"/>
      <c r="FU50" s="160"/>
      <c r="FV50" s="160"/>
      <c r="FW50" s="160"/>
      <c r="FX50" s="160"/>
      <c r="FY50" s="160"/>
      <c r="FZ50" s="160"/>
      <c r="GA50" s="160"/>
      <c r="GB50" s="160"/>
      <c r="GC50" s="160"/>
      <c r="GD50" s="160"/>
      <c r="GE50" s="160"/>
      <c r="GF50" s="160"/>
      <c r="GG50" s="160"/>
      <c r="GH50" s="160"/>
      <c r="GI50" s="160"/>
      <c r="GJ50" s="160"/>
      <c r="GK50" s="160"/>
      <c r="GL50" s="160"/>
      <c r="GM50" s="160"/>
      <c r="GN50" s="160"/>
      <c r="GO50" s="160"/>
      <c r="GP50" s="160"/>
      <c r="GQ50" s="160"/>
      <c r="GR50" s="160"/>
      <c r="GS50" s="160"/>
      <c r="GT50" s="160"/>
      <c r="GU50" s="160"/>
      <c r="GV50" s="160"/>
      <c r="GW50" s="163"/>
    </row>
    <row r="51" spans="1:205" s="164" customFormat="1" ht="13.2">
      <c r="A51" s="159"/>
      <c r="B51" s="160"/>
      <c r="C51" s="160"/>
      <c r="D51" s="160"/>
      <c r="E51" s="160"/>
      <c r="F51" s="160"/>
      <c r="G51" s="160"/>
      <c r="H51" s="160"/>
      <c r="I51" s="161"/>
      <c r="J51" s="161"/>
      <c r="K51" s="161" t="s">
        <v>249</v>
      </c>
      <c r="L51" s="161"/>
      <c r="M51" s="161"/>
      <c r="N51" s="161"/>
      <c r="O51" s="161"/>
      <c r="P51" s="161"/>
      <c r="Q51" s="161"/>
      <c r="R51" s="161"/>
      <c r="S51" s="161"/>
      <c r="T51" s="161"/>
      <c r="U51" s="161"/>
      <c r="V51" s="161"/>
      <c r="W51" s="161"/>
      <c r="X51" s="161"/>
      <c r="Y51" s="161"/>
      <c r="Z51" s="161"/>
      <c r="AA51" s="161"/>
      <c r="AB51" s="160"/>
      <c r="AC51" s="160"/>
      <c r="AD51" s="160"/>
      <c r="AE51" s="160"/>
      <c r="AF51" s="160"/>
      <c r="AG51" s="160"/>
      <c r="AH51" s="160"/>
      <c r="AI51" s="160"/>
      <c r="AJ51" s="161" t="s">
        <v>250</v>
      </c>
      <c r="AK51" s="161"/>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c r="DL51" s="160"/>
      <c r="DM51" s="160"/>
      <c r="DN51" s="160"/>
      <c r="DO51" s="160"/>
      <c r="DP51" s="160"/>
      <c r="DQ51" s="191"/>
      <c r="DR51" s="160"/>
      <c r="DS51" s="160"/>
      <c r="DT51" s="160"/>
      <c r="DU51" s="160"/>
      <c r="DV51" s="160"/>
      <c r="DW51" s="184"/>
      <c r="DX51" s="160"/>
      <c r="DY51" s="160"/>
      <c r="DZ51" s="160"/>
      <c r="EA51" s="184"/>
      <c r="EB51" s="160"/>
      <c r="EC51" s="160"/>
      <c r="ED51" s="184"/>
      <c r="EE51" s="160"/>
      <c r="EF51" s="184"/>
      <c r="EG51" s="160"/>
      <c r="EH51" s="160"/>
      <c r="EI51" s="160"/>
      <c r="EJ51" s="160"/>
      <c r="EK51" s="160"/>
      <c r="EL51" s="160"/>
      <c r="EM51" s="160"/>
      <c r="EN51" s="160"/>
      <c r="EO51" s="160"/>
      <c r="EP51" s="160"/>
      <c r="EQ51" s="160"/>
      <c r="ER51" s="160"/>
      <c r="ES51" s="160"/>
      <c r="ET51" s="160"/>
      <c r="EU51" s="160"/>
      <c r="EV51" s="160"/>
      <c r="EW51" s="160"/>
      <c r="EX51" s="160"/>
      <c r="EY51" s="160"/>
      <c r="EZ51" s="160"/>
      <c r="FA51" s="160"/>
      <c r="FB51" s="160"/>
      <c r="FC51" s="160"/>
      <c r="FD51" s="160"/>
      <c r="FE51" s="160"/>
      <c r="FF51" s="160"/>
      <c r="FG51" s="160"/>
      <c r="FH51" s="160"/>
      <c r="FI51" s="160"/>
      <c r="FJ51" s="160"/>
      <c r="FK51" s="160"/>
      <c r="FL51" s="160"/>
      <c r="FM51" s="160"/>
      <c r="FN51" s="160"/>
      <c r="FO51" s="160"/>
      <c r="FP51" s="160"/>
      <c r="FQ51" s="160"/>
      <c r="FR51" s="160"/>
      <c r="FS51" s="160"/>
      <c r="FT51" s="160"/>
      <c r="FU51" s="160"/>
      <c r="FV51" s="160"/>
      <c r="FW51" s="160"/>
      <c r="FX51" s="160"/>
      <c r="FY51" s="160"/>
      <c r="FZ51" s="160"/>
      <c r="GA51" s="160"/>
      <c r="GB51" s="160"/>
      <c r="GC51" s="160"/>
      <c r="GD51" s="160"/>
      <c r="GE51" s="160"/>
      <c r="GF51" s="160"/>
      <c r="GG51" s="160"/>
      <c r="GH51" s="160"/>
      <c r="GI51" s="160"/>
      <c r="GJ51" s="160"/>
      <c r="GK51" s="160"/>
      <c r="GL51" s="160"/>
      <c r="GM51" s="160"/>
      <c r="GN51" s="160"/>
      <c r="GO51" s="160"/>
      <c r="GP51" s="160"/>
      <c r="GQ51" s="160"/>
      <c r="GR51" s="160"/>
      <c r="GS51" s="160"/>
      <c r="GT51" s="160"/>
      <c r="GU51" s="160"/>
      <c r="GV51" s="160"/>
      <c r="GW51" s="163"/>
    </row>
    <row r="52" spans="1:205" s="164" customFormat="1" ht="13.2">
      <c r="A52" s="159"/>
      <c r="B52" s="160"/>
      <c r="C52" s="160"/>
      <c r="D52" s="160"/>
      <c r="E52" s="160"/>
      <c r="F52" s="160"/>
      <c r="G52" s="160"/>
      <c r="H52" s="160"/>
      <c r="I52" s="161"/>
      <c r="J52" s="161"/>
      <c r="K52" s="161"/>
      <c r="L52" s="161"/>
      <c r="M52" s="161"/>
      <c r="N52" s="161"/>
      <c r="O52" s="161"/>
      <c r="P52" s="161"/>
      <c r="Q52" s="161"/>
      <c r="R52" s="161"/>
      <c r="S52" s="161"/>
      <c r="T52" s="161"/>
      <c r="U52" s="161"/>
      <c r="V52" s="161"/>
      <c r="W52" s="161"/>
      <c r="X52" s="161"/>
      <c r="Y52" s="161"/>
      <c r="Z52" s="161"/>
      <c r="AA52" s="161"/>
      <c r="AB52" s="160"/>
      <c r="AC52" s="160"/>
      <c r="AD52" s="160"/>
      <c r="AE52" s="160"/>
      <c r="AF52" s="160"/>
      <c r="AG52" s="160"/>
      <c r="AH52" s="160"/>
      <c r="AI52" s="160"/>
      <c r="AJ52" s="161"/>
      <c r="AK52" s="161"/>
      <c r="AL52" s="161" t="s">
        <v>259</v>
      </c>
      <c r="AM52" s="160"/>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c r="DL52" s="160"/>
      <c r="DM52" s="160"/>
      <c r="DN52" s="160"/>
      <c r="DO52" s="160"/>
      <c r="DP52" s="160"/>
      <c r="DQ52" s="191"/>
      <c r="DR52" s="160"/>
      <c r="DS52" s="160"/>
      <c r="DT52" s="160"/>
      <c r="DU52" s="160"/>
      <c r="DV52" s="160"/>
      <c r="DW52" s="184"/>
      <c r="DX52" s="160"/>
      <c r="DY52" s="160"/>
      <c r="DZ52" s="160"/>
      <c r="EA52" s="184"/>
      <c r="EB52" s="160"/>
      <c r="EC52" s="160"/>
      <c r="ED52" s="184"/>
      <c r="EE52" s="160"/>
      <c r="EF52" s="184"/>
      <c r="EG52" s="160"/>
      <c r="EH52" s="160"/>
      <c r="EI52" s="160"/>
      <c r="EJ52" s="160"/>
      <c r="EK52" s="160"/>
      <c r="EL52" s="160"/>
      <c r="EM52" s="160"/>
      <c r="EN52" s="160"/>
      <c r="EO52" s="160"/>
      <c r="EP52" s="160"/>
      <c r="EQ52" s="160"/>
      <c r="ER52" s="160"/>
      <c r="ES52" s="160"/>
      <c r="ET52" s="160"/>
      <c r="EU52" s="160"/>
      <c r="EV52" s="160"/>
      <c r="EW52" s="160"/>
      <c r="EX52" s="160"/>
      <c r="EY52" s="160"/>
      <c r="EZ52" s="160"/>
      <c r="FA52" s="160"/>
      <c r="FB52" s="160"/>
      <c r="FC52" s="160"/>
      <c r="FD52" s="160"/>
      <c r="FE52" s="160"/>
      <c r="FF52" s="160"/>
      <c r="FG52" s="160"/>
      <c r="FH52" s="160"/>
      <c r="FI52" s="160"/>
      <c r="FJ52" s="160"/>
      <c r="FK52" s="160"/>
      <c r="FL52" s="160"/>
      <c r="FM52" s="160"/>
      <c r="FN52" s="160"/>
      <c r="FO52" s="160"/>
      <c r="FP52" s="160"/>
      <c r="FQ52" s="160"/>
      <c r="FR52" s="160"/>
      <c r="FS52" s="160"/>
      <c r="FT52" s="160"/>
      <c r="FU52" s="160"/>
      <c r="FV52" s="160"/>
      <c r="FW52" s="160"/>
      <c r="FX52" s="160"/>
      <c r="FY52" s="160"/>
      <c r="FZ52" s="160"/>
      <c r="GA52" s="160"/>
      <c r="GB52" s="160"/>
      <c r="GC52" s="160"/>
      <c r="GD52" s="160"/>
      <c r="GE52" s="160"/>
      <c r="GF52" s="160"/>
      <c r="GG52" s="160"/>
      <c r="GH52" s="160"/>
      <c r="GI52" s="160"/>
      <c r="GJ52" s="160"/>
      <c r="GK52" s="160"/>
      <c r="GL52" s="160"/>
      <c r="GM52" s="160"/>
      <c r="GN52" s="160"/>
      <c r="GO52" s="160"/>
      <c r="GP52" s="160"/>
      <c r="GQ52" s="160"/>
      <c r="GR52" s="160"/>
      <c r="GS52" s="160"/>
      <c r="GT52" s="160"/>
      <c r="GU52" s="160"/>
      <c r="GV52" s="160"/>
      <c r="GW52" s="163"/>
    </row>
    <row r="53" spans="1:205" s="164" customFormat="1" ht="6" customHeight="1">
      <c r="A53" s="159"/>
      <c r="B53" s="160"/>
      <c r="C53" s="160"/>
      <c r="D53" s="160"/>
      <c r="E53" s="160"/>
      <c r="F53" s="160"/>
      <c r="G53" s="160"/>
      <c r="H53" s="160"/>
      <c r="I53" s="161"/>
      <c r="J53" s="161"/>
      <c r="K53" s="161"/>
      <c r="L53" s="161"/>
      <c r="M53" s="161"/>
      <c r="N53" s="161"/>
      <c r="O53" s="161"/>
      <c r="P53" s="161"/>
      <c r="Q53" s="161"/>
      <c r="R53" s="161"/>
      <c r="S53" s="161"/>
      <c r="T53" s="161"/>
      <c r="U53" s="161"/>
      <c r="V53" s="161"/>
      <c r="W53" s="161"/>
      <c r="X53" s="161"/>
      <c r="Y53" s="162"/>
      <c r="Z53" s="161"/>
      <c r="AA53" s="161"/>
      <c r="AB53" s="160"/>
      <c r="AC53" s="160"/>
      <c r="AD53" s="160"/>
      <c r="AE53" s="160"/>
      <c r="AF53" s="160"/>
      <c r="AG53" s="160"/>
      <c r="AH53" s="160"/>
      <c r="AI53" s="160"/>
      <c r="AJ53" s="161"/>
      <c r="AK53" s="161"/>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c r="DL53" s="160"/>
      <c r="DM53" s="160"/>
      <c r="DN53" s="160"/>
      <c r="DO53" s="160"/>
      <c r="DP53" s="160"/>
      <c r="DQ53" s="160"/>
      <c r="DR53" s="160"/>
      <c r="DS53" s="160"/>
      <c r="DT53" s="160"/>
      <c r="DU53" s="160"/>
      <c r="DV53" s="160"/>
      <c r="DW53" s="160"/>
      <c r="DX53" s="160"/>
      <c r="DY53" s="160"/>
      <c r="DZ53" s="160"/>
      <c r="EA53" s="160"/>
      <c r="EB53" s="160"/>
      <c r="EC53" s="160"/>
      <c r="ED53" s="160"/>
      <c r="EE53" s="160"/>
      <c r="EF53" s="160"/>
      <c r="EG53" s="160"/>
      <c r="EH53" s="160"/>
      <c r="EI53" s="160"/>
      <c r="EJ53" s="160"/>
      <c r="EK53" s="160"/>
      <c r="EL53" s="160"/>
      <c r="EM53" s="160"/>
      <c r="EN53" s="160"/>
      <c r="EO53" s="160"/>
      <c r="EP53" s="160"/>
      <c r="EQ53" s="160"/>
      <c r="ER53" s="160"/>
      <c r="ES53" s="160"/>
      <c r="ET53" s="160"/>
      <c r="EU53" s="160"/>
      <c r="EV53" s="160"/>
      <c r="EW53" s="160"/>
      <c r="EX53" s="160"/>
      <c r="EY53" s="160"/>
      <c r="EZ53" s="160"/>
      <c r="FA53" s="160"/>
      <c r="FB53" s="160"/>
      <c r="FC53" s="160"/>
      <c r="FD53" s="160"/>
      <c r="FE53" s="160"/>
      <c r="FF53" s="160"/>
      <c r="FG53" s="160"/>
      <c r="FH53" s="160"/>
      <c r="FI53" s="160"/>
      <c r="FJ53" s="160"/>
      <c r="FK53" s="160"/>
      <c r="FL53" s="160"/>
      <c r="FM53" s="160"/>
      <c r="FN53" s="160"/>
      <c r="FO53" s="160"/>
      <c r="FP53" s="160"/>
      <c r="FQ53" s="160"/>
      <c r="FR53" s="160"/>
      <c r="FS53" s="160"/>
      <c r="FT53" s="160"/>
      <c r="FU53" s="160"/>
      <c r="FV53" s="160"/>
      <c r="FW53" s="160"/>
      <c r="FX53" s="160"/>
      <c r="FY53" s="160"/>
      <c r="FZ53" s="160"/>
      <c r="GA53" s="160"/>
      <c r="GB53" s="160"/>
      <c r="GC53" s="160"/>
      <c r="GD53" s="160"/>
      <c r="GE53" s="160"/>
      <c r="GF53" s="160"/>
      <c r="GG53" s="160"/>
      <c r="GH53" s="160"/>
      <c r="GI53" s="160"/>
      <c r="GJ53" s="160"/>
      <c r="GK53" s="160"/>
      <c r="GL53" s="160"/>
      <c r="GM53" s="160"/>
      <c r="GN53" s="160"/>
      <c r="GO53" s="160"/>
      <c r="GP53" s="160"/>
      <c r="GQ53" s="160"/>
      <c r="GR53" s="160"/>
      <c r="GS53" s="160"/>
      <c r="GT53" s="160"/>
      <c r="GU53" s="160"/>
      <c r="GV53" s="160"/>
      <c r="GW53" s="163"/>
    </row>
    <row r="54" spans="1:205" s="164" customFormat="1" ht="13.2">
      <c r="A54" s="159"/>
      <c r="B54" s="160"/>
      <c r="C54" s="160"/>
      <c r="D54" s="160"/>
      <c r="E54" s="160"/>
      <c r="F54" s="160"/>
      <c r="G54" s="160"/>
      <c r="H54" s="160"/>
      <c r="I54" s="161"/>
      <c r="J54" s="161"/>
      <c r="K54" s="161" t="s">
        <v>252</v>
      </c>
      <c r="L54" s="161"/>
      <c r="M54" s="161"/>
      <c r="N54" s="161"/>
      <c r="O54" s="161"/>
      <c r="P54" s="161"/>
      <c r="Q54" s="161"/>
      <c r="R54" s="161"/>
      <c r="S54" s="161"/>
      <c r="T54" s="161"/>
      <c r="U54" s="161"/>
      <c r="V54" s="161"/>
      <c r="W54" s="161"/>
      <c r="X54" s="161"/>
      <c r="Y54" s="162"/>
      <c r="Z54" s="161"/>
      <c r="AA54" s="161"/>
      <c r="AB54" s="160"/>
      <c r="AC54" s="160"/>
      <c r="AD54" s="160"/>
      <c r="AE54" s="160"/>
      <c r="AF54" s="160"/>
      <c r="AG54" s="160"/>
      <c r="AH54" s="160"/>
      <c r="AI54" s="160"/>
      <c r="AJ54" s="161" t="s">
        <v>826</v>
      </c>
      <c r="AK54" s="161"/>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c r="DL54" s="160"/>
      <c r="DM54" s="160"/>
      <c r="DN54" s="160"/>
      <c r="DO54" s="160"/>
      <c r="DP54" s="160"/>
      <c r="DQ54" s="160"/>
      <c r="DR54" s="160"/>
      <c r="DS54" s="160"/>
      <c r="DT54" s="160"/>
      <c r="DU54" s="160"/>
      <c r="DV54" s="160"/>
      <c r="DW54" s="160"/>
      <c r="DX54" s="160"/>
      <c r="DY54" s="160"/>
      <c r="DZ54" s="160"/>
      <c r="EA54" s="160"/>
      <c r="EB54" s="160"/>
      <c r="EC54" s="160"/>
      <c r="ED54" s="160"/>
      <c r="EE54" s="160"/>
      <c r="EF54" s="160"/>
      <c r="EG54" s="160"/>
      <c r="EH54" s="160"/>
      <c r="EI54" s="160"/>
      <c r="EJ54" s="160"/>
      <c r="EK54" s="160"/>
      <c r="EL54" s="160"/>
      <c r="EM54" s="160"/>
      <c r="EN54" s="160"/>
      <c r="EO54" s="160"/>
      <c r="EP54" s="160"/>
      <c r="EQ54" s="160"/>
      <c r="ER54" s="160"/>
      <c r="ES54" s="160"/>
      <c r="ET54" s="160"/>
      <c r="EU54" s="160"/>
      <c r="EV54" s="160"/>
      <c r="EW54" s="160"/>
      <c r="EX54" s="160"/>
      <c r="EY54" s="160"/>
      <c r="EZ54" s="160"/>
      <c r="FA54" s="160"/>
      <c r="FB54" s="160"/>
      <c r="FC54" s="160"/>
      <c r="FD54" s="160"/>
      <c r="FE54" s="160"/>
      <c r="FF54" s="160"/>
      <c r="FG54" s="160"/>
      <c r="FH54" s="160"/>
      <c r="FI54" s="160"/>
      <c r="FJ54" s="160"/>
      <c r="FK54" s="160"/>
      <c r="FL54" s="160"/>
      <c r="FM54" s="160"/>
      <c r="FN54" s="160"/>
      <c r="FO54" s="160"/>
      <c r="FP54" s="160"/>
      <c r="FQ54" s="160"/>
      <c r="FR54" s="160"/>
      <c r="FS54" s="160"/>
      <c r="FT54" s="160"/>
      <c r="FU54" s="160"/>
      <c r="FV54" s="160"/>
      <c r="FW54" s="160"/>
      <c r="FX54" s="160"/>
      <c r="FY54" s="160"/>
      <c r="FZ54" s="160"/>
      <c r="GA54" s="160"/>
      <c r="GB54" s="160"/>
      <c r="GC54" s="160"/>
      <c r="GD54" s="160"/>
      <c r="GE54" s="160"/>
      <c r="GF54" s="160"/>
      <c r="GG54" s="160"/>
      <c r="GH54" s="160"/>
      <c r="GI54" s="160"/>
      <c r="GJ54" s="160"/>
      <c r="GK54" s="160"/>
      <c r="GL54" s="160"/>
      <c r="GM54" s="160"/>
      <c r="GN54" s="160"/>
      <c r="GO54" s="160"/>
      <c r="GP54" s="160"/>
      <c r="GQ54" s="160"/>
      <c r="GR54" s="160"/>
      <c r="GS54" s="160"/>
      <c r="GT54" s="160"/>
      <c r="GU54" s="160"/>
      <c r="GV54" s="160"/>
      <c r="GW54" s="163"/>
    </row>
    <row r="55" spans="1:205" s="164" customFormat="1" ht="6" customHeight="1">
      <c r="A55" s="165"/>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c r="CZ55" s="166"/>
      <c r="DA55" s="166"/>
      <c r="DB55" s="166"/>
      <c r="DC55" s="166"/>
      <c r="DD55" s="166"/>
      <c r="DE55" s="166"/>
      <c r="DF55" s="166"/>
      <c r="DG55" s="166"/>
      <c r="DH55" s="166"/>
      <c r="DI55" s="166"/>
      <c r="DJ55" s="166"/>
      <c r="DK55" s="166"/>
      <c r="DL55" s="166"/>
      <c r="DM55" s="166"/>
      <c r="DN55" s="166"/>
      <c r="DO55" s="166"/>
      <c r="DP55" s="166"/>
      <c r="DQ55" s="166"/>
      <c r="DR55" s="166"/>
      <c r="DS55" s="166"/>
      <c r="DT55" s="166"/>
      <c r="DU55" s="166"/>
      <c r="DV55" s="166"/>
      <c r="DW55" s="166"/>
      <c r="DX55" s="166"/>
      <c r="DY55" s="166"/>
      <c r="DZ55" s="166"/>
      <c r="EA55" s="166"/>
      <c r="EB55" s="166"/>
      <c r="EC55" s="166"/>
      <c r="ED55" s="166"/>
      <c r="EE55" s="166"/>
      <c r="EF55" s="166"/>
      <c r="EG55" s="166"/>
      <c r="EH55" s="166"/>
      <c r="EI55" s="166"/>
      <c r="EJ55" s="166"/>
      <c r="EK55" s="166"/>
      <c r="EL55" s="166"/>
      <c r="EM55" s="166"/>
      <c r="EN55" s="166"/>
      <c r="EO55" s="166"/>
      <c r="EP55" s="166"/>
      <c r="EQ55" s="166"/>
      <c r="ER55" s="166"/>
      <c r="ES55" s="166"/>
      <c r="ET55" s="166"/>
      <c r="EU55" s="166"/>
      <c r="EV55" s="166"/>
      <c r="EW55" s="166"/>
      <c r="EX55" s="166"/>
      <c r="EY55" s="166"/>
      <c r="EZ55" s="166"/>
      <c r="FA55" s="166"/>
      <c r="FB55" s="166"/>
      <c r="FC55" s="166"/>
      <c r="FD55" s="166"/>
      <c r="FE55" s="166"/>
      <c r="FF55" s="166"/>
      <c r="FG55" s="166"/>
      <c r="FH55" s="166"/>
      <c r="FI55" s="166"/>
      <c r="FJ55" s="166"/>
      <c r="FK55" s="166"/>
      <c r="FL55" s="166"/>
      <c r="FM55" s="166"/>
      <c r="FN55" s="166"/>
      <c r="FO55" s="166"/>
      <c r="FP55" s="166"/>
      <c r="FQ55" s="166"/>
      <c r="FR55" s="166"/>
      <c r="FS55" s="166"/>
      <c r="FT55" s="166"/>
      <c r="FU55" s="166"/>
      <c r="FV55" s="166"/>
      <c r="FW55" s="166"/>
      <c r="FX55" s="166"/>
      <c r="FY55" s="166"/>
      <c r="FZ55" s="166"/>
      <c r="GA55" s="166"/>
      <c r="GB55" s="166"/>
      <c r="GC55" s="166"/>
      <c r="GD55" s="166"/>
      <c r="GE55" s="166"/>
      <c r="GF55" s="166"/>
      <c r="GG55" s="166"/>
      <c r="GH55" s="166"/>
      <c r="GI55" s="166"/>
      <c r="GJ55" s="166"/>
      <c r="GK55" s="166"/>
      <c r="GL55" s="166"/>
      <c r="GM55" s="166"/>
      <c r="GN55" s="166"/>
      <c r="GO55" s="166"/>
      <c r="GP55" s="166"/>
      <c r="GQ55" s="166"/>
      <c r="GR55" s="166"/>
      <c r="GS55" s="166"/>
      <c r="GT55" s="166"/>
      <c r="GU55" s="166"/>
      <c r="GV55" s="166"/>
      <c r="GW55" s="169"/>
    </row>
    <row r="56" spans="1:205" s="152" customFormat="1" ht="13.2">
      <c r="F56" s="192"/>
      <c r="G56" s="192"/>
      <c r="H56" s="192"/>
      <c r="I56" s="192"/>
      <c r="J56" s="192"/>
      <c r="K56" s="192"/>
      <c r="L56" s="192"/>
      <c r="M56" s="192"/>
      <c r="N56" s="161"/>
      <c r="O56" s="161"/>
      <c r="P56" s="161"/>
      <c r="Q56" s="161"/>
      <c r="R56" s="161"/>
      <c r="S56" s="161"/>
      <c r="T56" s="161"/>
      <c r="U56" s="161"/>
      <c r="V56" s="161"/>
      <c r="W56" s="161"/>
      <c r="X56" s="161"/>
      <c r="Y56" s="193"/>
      <c r="Z56" s="193"/>
      <c r="AA56" s="193"/>
      <c r="AB56" s="193"/>
      <c r="AC56" s="193"/>
      <c r="AD56" s="193"/>
      <c r="AE56" s="193"/>
      <c r="AF56" s="193"/>
      <c r="AG56" s="194"/>
      <c r="AH56" s="192"/>
      <c r="AI56" s="192"/>
      <c r="AJ56" s="192"/>
      <c r="AK56" s="192"/>
      <c r="AL56" s="192"/>
      <c r="AM56" s="192"/>
      <c r="AN56" s="192"/>
      <c r="AO56" s="192"/>
      <c r="AP56" s="192"/>
      <c r="AQ56" s="192"/>
      <c r="AR56" s="192"/>
      <c r="AS56" s="193"/>
      <c r="AT56" s="193"/>
      <c r="AU56" s="193"/>
      <c r="AV56" s="193"/>
      <c r="AW56" s="193"/>
      <c r="AX56" s="193"/>
      <c r="AY56" s="193"/>
      <c r="AZ56" s="193"/>
      <c r="BA56" s="122"/>
      <c r="BB56" s="122"/>
      <c r="BC56" s="122"/>
      <c r="BD56" s="122"/>
      <c r="BE56" s="122"/>
      <c r="BF56" s="122"/>
      <c r="BG56" s="122"/>
      <c r="BH56" s="192"/>
      <c r="BI56" s="192"/>
      <c r="BJ56" s="192"/>
      <c r="BK56" s="192"/>
      <c r="BL56" s="192"/>
      <c r="BM56" s="192"/>
      <c r="BN56" s="192"/>
      <c r="BO56" s="192"/>
      <c r="BP56" s="192"/>
      <c r="BQ56" s="192"/>
      <c r="BR56" s="192"/>
      <c r="BS56" s="192"/>
      <c r="BT56" s="192"/>
      <c r="BU56" s="192"/>
      <c r="BV56" s="192"/>
      <c r="BW56" s="192"/>
      <c r="BX56" s="192"/>
      <c r="BY56" s="192"/>
      <c r="BZ56" s="192"/>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2"/>
      <c r="DK56" s="192"/>
      <c r="DL56" s="192"/>
      <c r="DM56" s="192"/>
      <c r="DN56" s="192"/>
      <c r="DO56" s="192"/>
      <c r="DP56" s="192"/>
      <c r="DQ56" s="192"/>
      <c r="DR56" s="192"/>
      <c r="DS56" s="192"/>
      <c r="DT56" s="192"/>
      <c r="DU56" s="193"/>
      <c r="DV56" s="193"/>
      <c r="DW56" s="193"/>
      <c r="DX56" s="193"/>
      <c r="DY56" s="193"/>
      <c r="DZ56" s="193"/>
      <c r="EA56" s="193"/>
      <c r="EB56" s="193"/>
      <c r="EC56" s="192"/>
      <c r="ED56" s="192"/>
      <c r="EE56" s="192"/>
      <c r="EF56" s="192"/>
      <c r="EG56" s="192"/>
      <c r="EH56" s="192"/>
      <c r="EI56" s="192"/>
      <c r="EJ56" s="192"/>
      <c r="EK56" s="192"/>
      <c r="EL56" s="192"/>
      <c r="EM56" s="192"/>
      <c r="EN56" s="192"/>
      <c r="EO56" s="192"/>
      <c r="EP56" s="192"/>
      <c r="EQ56" s="109"/>
      <c r="ER56" s="153"/>
      <c r="ES56" s="153"/>
      <c r="ET56" s="153"/>
      <c r="EU56" s="153"/>
      <c r="EV56" s="153"/>
      <c r="EW56" s="153"/>
      <c r="EX56" s="153"/>
      <c r="EY56" s="195"/>
      <c r="EZ56" s="195"/>
      <c r="FA56" s="195"/>
    </row>
    <row r="57" spans="1:205" s="152" customForma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8"/>
      <c r="AY57" s="108"/>
      <c r="AZ57" s="108"/>
      <c r="BA57" s="108"/>
      <c r="BB57" s="108"/>
      <c r="BC57" s="108"/>
      <c r="BD57" s="108"/>
      <c r="BE57" s="108"/>
      <c r="BF57" s="108"/>
      <c r="BG57" s="108"/>
      <c r="BH57" s="108"/>
      <c r="BI57" s="108"/>
      <c r="BJ57" s="108"/>
      <c r="BK57" s="108"/>
      <c r="BL57" s="108"/>
      <c r="BM57" s="108"/>
      <c r="BN57" s="108"/>
      <c r="BO57" s="108"/>
      <c r="BP57" s="108"/>
      <c r="BQ57" s="108"/>
      <c r="BR57" s="108"/>
      <c r="BS57" s="108"/>
      <c r="BT57" s="108"/>
      <c r="BU57" s="108"/>
      <c r="BV57" s="108"/>
      <c r="BW57" s="108"/>
      <c r="BX57" s="108"/>
      <c r="BY57" s="108"/>
      <c r="BZ57" s="108"/>
      <c r="CA57" s="108"/>
      <c r="CB57" s="108"/>
      <c r="CC57" s="108"/>
      <c r="CD57" s="108"/>
      <c r="CE57" s="108"/>
      <c r="CF57" s="108"/>
      <c r="CG57" s="108"/>
      <c r="CH57" s="108"/>
      <c r="CI57" s="108"/>
      <c r="CJ57" s="108"/>
      <c r="CK57" s="108"/>
      <c r="CL57" s="108"/>
      <c r="CM57" s="108"/>
      <c r="CN57" s="108"/>
      <c r="CO57" s="108"/>
      <c r="CP57" s="108"/>
      <c r="CQ57" s="108"/>
      <c r="CR57" s="108"/>
      <c r="CS57" s="108"/>
      <c r="CT57" s="108"/>
      <c r="CU57" s="108"/>
      <c r="CV57" s="108"/>
      <c r="CW57" s="108"/>
      <c r="CX57" s="108"/>
      <c r="CY57" s="108"/>
      <c r="CZ57" s="108"/>
      <c r="DA57" s="108"/>
      <c r="DB57" s="108"/>
      <c r="DC57" s="108"/>
      <c r="DD57" s="108"/>
      <c r="DE57" s="108"/>
      <c r="DF57" s="108"/>
      <c r="DG57" s="108"/>
      <c r="DH57" s="108"/>
      <c r="DI57" s="108"/>
      <c r="DJ57" s="108"/>
      <c r="DK57" s="108"/>
      <c r="DL57" s="108"/>
      <c r="DM57" s="108"/>
      <c r="DN57" s="108"/>
      <c r="DO57" s="108"/>
      <c r="DP57" s="108"/>
      <c r="DQ57" s="108"/>
      <c r="DR57" s="108"/>
      <c r="DS57" s="108"/>
      <c r="DT57" s="108"/>
      <c r="DU57" s="108"/>
      <c r="DV57" s="108"/>
      <c r="DW57" s="108"/>
      <c r="DX57" s="108"/>
      <c r="DY57" s="108"/>
      <c r="DZ57" s="108"/>
      <c r="EA57" s="108"/>
      <c r="EB57" s="108"/>
      <c r="EC57" s="108"/>
      <c r="ED57" s="108"/>
      <c r="EE57" s="108"/>
      <c r="EF57" s="108"/>
      <c r="EG57" s="108"/>
      <c r="EH57" s="108"/>
      <c r="EI57" s="108"/>
      <c r="EJ57" s="108"/>
      <c r="EK57" s="108"/>
      <c r="EL57" s="108"/>
      <c r="EM57" s="108"/>
      <c r="EN57" s="108"/>
      <c r="EO57" s="108"/>
      <c r="EP57" s="108"/>
      <c r="EQ57" s="108"/>
      <c r="ER57" s="108"/>
      <c r="ES57" s="108"/>
      <c r="ET57" s="108"/>
      <c r="EU57" s="108"/>
      <c r="EV57" s="108"/>
      <c r="EW57" s="108"/>
      <c r="EX57" s="108"/>
      <c r="EY57" s="108"/>
      <c r="EZ57" s="108"/>
      <c r="FA57" s="108"/>
      <c r="FB57" s="108"/>
      <c r="FC57" s="108"/>
      <c r="FD57" s="108"/>
      <c r="FE57" s="108"/>
      <c r="FF57" s="108"/>
      <c r="FG57" s="108"/>
      <c r="FH57" s="108"/>
      <c r="FI57" s="108"/>
      <c r="FJ57" s="108"/>
      <c r="FK57" s="108"/>
      <c r="FL57" s="108"/>
      <c r="FM57" s="108"/>
      <c r="FN57" s="108"/>
      <c r="FO57" s="108"/>
      <c r="FP57" s="108"/>
      <c r="FQ57" s="108"/>
      <c r="FR57" s="108"/>
      <c r="FS57" s="108"/>
      <c r="FT57" s="108"/>
      <c r="FU57" s="108"/>
      <c r="FV57" s="108"/>
      <c r="FW57" s="108"/>
      <c r="FX57" s="108"/>
      <c r="FY57" s="108"/>
      <c r="FZ57" s="108"/>
      <c r="GA57" s="108"/>
      <c r="GB57" s="108"/>
      <c r="GC57" s="108"/>
      <c r="GD57" s="108"/>
      <c r="GE57" s="108"/>
      <c r="GF57" s="108"/>
      <c r="GG57" s="108"/>
      <c r="GH57" s="108"/>
      <c r="GI57" s="108"/>
      <c r="GJ57" s="108"/>
      <c r="GK57" s="108"/>
      <c r="GL57" s="108"/>
      <c r="GM57" s="108"/>
      <c r="GN57" s="108"/>
      <c r="GO57" s="108"/>
      <c r="GP57" s="108"/>
      <c r="GQ57" s="108"/>
      <c r="GR57" s="108"/>
      <c r="GS57" s="108"/>
      <c r="GT57" s="108"/>
      <c r="GU57" s="108"/>
      <c r="GV57" s="108"/>
      <c r="GW57" s="109"/>
    </row>
    <row r="58" spans="1:205" s="152" customFormat="1" ht="11.25" customHeight="1">
      <c r="A58" s="111"/>
      <c r="B58" s="109"/>
      <c r="C58" s="109"/>
      <c r="D58" s="109"/>
      <c r="E58" s="109"/>
      <c r="F58" s="109"/>
      <c r="G58" s="109"/>
      <c r="H58" s="109"/>
      <c r="I58" s="947" t="s">
        <v>555</v>
      </c>
      <c r="J58" s="948"/>
      <c r="K58" s="948"/>
      <c r="L58" s="948"/>
      <c r="M58" s="948"/>
      <c r="N58" s="948"/>
      <c r="O58" s="948"/>
      <c r="P58" s="948"/>
      <c r="Q58" s="948"/>
      <c r="R58" s="948"/>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8"/>
      <c r="BA58" s="948"/>
      <c r="BB58" s="948"/>
      <c r="BC58" s="948"/>
      <c r="BD58" s="948"/>
      <c r="BE58" s="948"/>
      <c r="BF58" s="948"/>
      <c r="BG58" s="113"/>
      <c r="BH58" s="113"/>
      <c r="BI58" s="113"/>
      <c r="BJ58" s="113"/>
      <c r="BK58" s="113"/>
      <c r="BL58" s="113"/>
      <c r="BM58" s="113"/>
      <c r="BN58" s="113"/>
      <c r="BO58" s="113"/>
      <c r="BP58" s="113"/>
      <c r="BQ58" s="113"/>
      <c r="BR58" s="113"/>
      <c r="BS58" s="113"/>
      <c r="BT58" s="113"/>
      <c r="BU58" s="113"/>
      <c r="BV58" s="113"/>
      <c r="BW58" s="112"/>
      <c r="BX58" s="113"/>
      <c r="BY58" s="113"/>
      <c r="BZ58" s="113"/>
      <c r="CA58" s="113"/>
      <c r="CB58" s="113"/>
      <c r="CC58" s="113"/>
      <c r="CD58" s="113"/>
      <c r="CE58" s="113"/>
      <c r="CF58" s="113"/>
      <c r="CG58" s="113"/>
      <c r="CH58" s="113"/>
      <c r="CI58" s="113"/>
      <c r="CJ58" s="113"/>
      <c r="CK58" s="113"/>
      <c r="CL58" s="113"/>
      <c r="CM58" s="113"/>
      <c r="CN58" s="113"/>
      <c r="CO58" s="113"/>
      <c r="CP58" s="113"/>
      <c r="CQ58" s="113"/>
      <c r="CR58" s="113"/>
      <c r="CS58" s="113"/>
      <c r="CT58" s="113"/>
      <c r="CU58" s="113"/>
      <c r="CV58" s="113"/>
      <c r="CW58" s="113"/>
      <c r="CX58" s="113"/>
      <c r="CY58" s="113"/>
      <c r="CZ58" s="113"/>
      <c r="DA58" s="113"/>
      <c r="DB58" s="113"/>
      <c r="DC58" s="113"/>
      <c r="DD58" s="113"/>
      <c r="DE58" s="113"/>
      <c r="DF58" s="113"/>
      <c r="DG58" s="113"/>
      <c r="DH58" s="113"/>
      <c r="DI58" s="113"/>
      <c r="DJ58" s="113"/>
      <c r="DK58" s="113"/>
      <c r="DL58" s="113"/>
      <c r="DM58" s="113"/>
      <c r="DN58" s="113"/>
      <c r="DO58" s="113"/>
      <c r="DP58" s="113"/>
      <c r="DQ58" s="113"/>
      <c r="DR58" s="113"/>
      <c r="DS58" s="113"/>
      <c r="DT58" s="113"/>
      <c r="DU58" s="113"/>
      <c r="DV58" s="113"/>
      <c r="DW58" s="113"/>
      <c r="DX58" s="113"/>
      <c r="DY58" s="113"/>
      <c r="DZ58" s="113"/>
      <c r="EA58" s="113"/>
      <c r="EB58" s="113"/>
      <c r="EC58" s="113"/>
      <c r="ED58" s="113"/>
      <c r="EE58" s="113"/>
      <c r="EF58" s="113"/>
      <c r="EG58" s="113"/>
      <c r="EH58" s="113"/>
      <c r="EI58" s="113"/>
      <c r="EJ58" s="113"/>
      <c r="EK58" s="113"/>
      <c r="EL58" s="113"/>
      <c r="EM58" s="113"/>
      <c r="EN58" s="113"/>
      <c r="EO58" s="113"/>
      <c r="EP58" s="113"/>
      <c r="EQ58" s="113"/>
      <c r="ER58" s="113"/>
      <c r="ES58" s="113"/>
      <c r="ET58" s="113"/>
      <c r="EU58" s="113"/>
      <c r="EV58" s="113"/>
      <c r="EW58" s="113"/>
      <c r="EX58" s="113"/>
      <c r="EY58" s="113"/>
      <c r="EZ58" s="113"/>
      <c r="FA58" s="113"/>
      <c r="FB58" s="113"/>
      <c r="FC58" s="113"/>
      <c r="FD58" s="113"/>
      <c r="FE58" s="113"/>
      <c r="FF58" s="113"/>
      <c r="FG58" s="113"/>
      <c r="FH58" s="113"/>
      <c r="FI58" s="113"/>
      <c r="FJ58" s="113"/>
      <c r="FK58" s="113"/>
      <c r="FL58" s="113"/>
      <c r="FM58" s="113"/>
      <c r="FN58" s="113"/>
      <c r="FO58" s="113"/>
      <c r="FP58" s="113"/>
      <c r="FQ58" s="113"/>
      <c r="FR58" s="113"/>
      <c r="FS58" s="113"/>
      <c r="FT58" s="113"/>
      <c r="FU58" s="113"/>
      <c r="FV58" s="113"/>
      <c r="FW58" s="113"/>
      <c r="FX58" s="113"/>
      <c r="FY58" s="113"/>
      <c r="FZ58" s="113"/>
      <c r="GA58" s="113"/>
      <c r="GB58" s="113"/>
      <c r="GC58" s="113"/>
      <c r="GD58" s="113"/>
      <c r="GE58" s="113"/>
      <c r="GF58" s="113"/>
      <c r="GG58" s="113"/>
      <c r="GH58" s="113"/>
      <c r="GI58" s="113"/>
      <c r="GJ58" s="113"/>
      <c r="GK58" s="113"/>
      <c r="GL58" s="113"/>
      <c r="GM58" s="113"/>
      <c r="GN58" s="113"/>
      <c r="GO58" s="113"/>
      <c r="GP58" s="113"/>
      <c r="GQ58" s="113"/>
      <c r="GR58" s="196"/>
      <c r="GS58" s="112"/>
      <c r="GT58" s="113"/>
      <c r="GU58" s="113"/>
      <c r="GV58" s="113"/>
      <c r="GW58" s="114"/>
    </row>
    <row r="59" spans="1:205" s="152" customFormat="1" ht="11.25" customHeight="1">
      <c r="A59" s="111"/>
      <c r="B59" s="109"/>
      <c r="C59" s="109"/>
      <c r="D59" s="109"/>
      <c r="E59" s="109"/>
      <c r="F59" s="109"/>
      <c r="G59" s="109"/>
      <c r="H59" s="109"/>
      <c r="I59" s="949"/>
      <c r="J59" s="950"/>
      <c r="K59" s="950"/>
      <c r="L59" s="950"/>
      <c r="M59" s="950"/>
      <c r="N59" s="950"/>
      <c r="O59" s="950"/>
      <c r="P59" s="950"/>
      <c r="Q59" s="950"/>
      <c r="R59" s="950"/>
      <c r="S59" s="950"/>
      <c r="T59" s="950"/>
      <c r="U59" s="950"/>
      <c r="V59" s="950"/>
      <c r="W59" s="950"/>
      <c r="X59" s="950"/>
      <c r="Y59" s="950"/>
      <c r="Z59" s="950"/>
      <c r="AA59" s="950"/>
      <c r="AB59" s="950"/>
      <c r="AC59" s="950"/>
      <c r="AD59" s="950"/>
      <c r="AE59" s="950"/>
      <c r="AF59" s="950"/>
      <c r="AG59" s="950"/>
      <c r="AH59" s="950"/>
      <c r="AI59" s="950"/>
      <c r="AJ59" s="950"/>
      <c r="AK59" s="950"/>
      <c r="AL59" s="950"/>
      <c r="AM59" s="950"/>
      <c r="AN59" s="950"/>
      <c r="AO59" s="950"/>
      <c r="AP59" s="950"/>
      <c r="AQ59" s="950"/>
      <c r="AR59" s="950"/>
      <c r="AS59" s="950"/>
      <c r="AT59" s="950"/>
      <c r="AU59" s="950"/>
      <c r="AV59" s="950"/>
      <c r="AW59" s="950"/>
      <c r="AX59" s="950"/>
      <c r="AY59" s="950"/>
      <c r="AZ59" s="950"/>
      <c r="BA59" s="950"/>
      <c r="BB59" s="950"/>
      <c r="BC59" s="950"/>
      <c r="BD59" s="950"/>
      <c r="BE59" s="950"/>
      <c r="BF59" s="950"/>
      <c r="BG59" s="109"/>
      <c r="BH59" s="109"/>
      <c r="BI59" s="109"/>
      <c r="BJ59" s="109"/>
      <c r="BK59" s="109"/>
      <c r="BL59" s="109"/>
      <c r="BM59" s="109"/>
      <c r="BN59" s="109"/>
      <c r="BO59" s="109"/>
      <c r="BP59" s="109"/>
      <c r="BQ59" s="109"/>
      <c r="BR59" s="109"/>
      <c r="BS59" s="109"/>
      <c r="BT59" s="109"/>
      <c r="BU59" s="109"/>
      <c r="BV59" s="109"/>
      <c r="BW59" s="919" t="s">
        <v>562</v>
      </c>
      <c r="BX59" s="920"/>
      <c r="BY59" s="920"/>
      <c r="BZ59" s="920"/>
      <c r="CA59" s="920"/>
      <c r="CB59" s="920"/>
      <c r="CC59" s="920"/>
      <c r="CD59" s="920"/>
      <c r="CE59" s="920"/>
      <c r="CF59" s="920"/>
      <c r="CG59" s="920"/>
      <c r="CH59" s="920"/>
      <c r="CI59" s="920"/>
      <c r="CJ59" s="920"/>
      <c r="CK59" s="920"/>
      <c r="CL59" s="920"/>
      <c r="CM59" s="920"/>
      <c r="CN59" s="920"/>
      <c r="CO59" s="920"/>
      <c r="CP59" s="920"/>
      <c r="CQ59" s="920"/>
      <c r="CR59" s="920"/>
      <c r="CS59" s="920"/>
      <c r="CT59" s="920"/>
      <c r="CU59" s="920"/>
      <c r="CV59" s="920"/>
      <c r="CW59" s="920"/>
      <c r="CX59" s="920"/>
      <c r="CY59" s="920"/>
      <c r="CZ59" s="920"/>
      <c r="DA59" s="920"/>
      <c r="DB59" s="920"/>
      <c r="DC59" s="920"/>
      <c r="DD59" s="920"/>
      <c r="DE59" s="920"/>
      <c r="DF59" s="920"/>
      <c r="DG59" s="920"/>
      <c r="DH59" s="920"/>
      <c r="DI59" s="920"/>
      <c r="DJ59" s="920"/>
      <c r="DK59" s="920"/>
      <c r="DL59" s="920"/>
      <c r="DM59" s="920"/>
      <c r="DN59" s="920"/>
      <c r="DO59" s="920"/>
      <c r="DP59" s="920"/>
      <c r="DQ59" s="920"/>
      <c r="DR59" s="920"/>
      <c r="DS59" s="920"/>
      <c r="DT59" s="920"/>
      <c r="DU59" s="920"/>
      <c r="DV59" s="920"/>
      <c r="DW59" s="920"/>
      <c r="DX59" s="920"/>
      <c r="DY59" s="920"/>
      <c r="DZ59" s="920"/>
      <c r="EA59" s="920"/>
      <c r="EB59" s="920"/>
      <c r="EC59" s="920"/>
      <c r="ED59" s="920"/>
      <c r="EE59" s="920"/>
      <c r="EF59" s="920"/>
      <c r="EG59" s="920"/>
      <c r="EH59" s="920"/>
      <c r="EI59" s="920"/>
      <c r="EJ59" s="920"/>
      <c r="EK59" s="920"/>
      <c r="EL59" s="920"/>
      <c r="EM59" s="920"/>
      <c r="EN59" s="920"/>
      <c r="EO59" s="920"/>
      <c r="EP59" s="920"/>
      <c r="EQ59" s="920"/>
      <c r="ER59" s="920"/>
      <c r="ES59" s="920"/>
      <c r="ET59" s="920"/>
      <c r="EU59" s="920"/>
      <c r="EV59" s="920"/>
      <c r="EW59" s="920"/>
      <c r="EX59" s="920"/>
      <c r="EY59" s="920"/>
      <c r="EZ59" s="920"/>
      <c r="FA59" s="920"/>
      <c r="FB59" s="920"/>
      <c r="FC59" s="920"/>
      <c r="FD59" s="920"/>
      <c r="FE59" s="920"/>
      <c r="FF59" s="920"/>
      <c r="FG59" s="920"/>
      <c r="FH59" s="920"/>
      <c r="FI59" s="920"/>
      <c r="FJ59" s="920"/>
      <c r="FK59" s="920"/>
      <c r="FL59" s="920"/>
      <c r="FM59" s="920"/>
      <c r="FN59" s="920"/>
      <c r="FO59" s="920"/>
      <c r="FP59" s="920"/>
      <c r="FQ59" s="920"/>
      <c r="FR59" s="920"/>
      <c r="FS59" s="920"/>
      <c r="FT59" s="920"/>
      <c r="FU59" s="920"/>
      <c r="FV59" s="920"/>
      <c r="FW59" s="920"/>
      <c r="FX59" s="920"/>
      <c r="FY59" s="920"/>
      <c r="FZ59" s="920"/>
      <c r="GA59" s="920"/>
      <c r="GB59" s="920"/>
      <c r="GC59" s="920"/>
      <c r="GD59" s="920"/>
      <c r="GE59" s="920"/>
      <c r="GF59" s="920"/>
      <c r="GG59" s="920"/>
      <c r="GH59" s="920"/>
      <c r="GI59" s="920"/>
      <c r="GJ59" s="920"/>
      <c r="GK59" s="920"/>
      <c r="GL59" s="920"/>
      <c r="GM59" s="920"/>
      <c r="GN59" s="920"/>
      <c r="GO59" s="920"/>
      <c r="GP59" s="920"/>
      <c r="GQ59" s="920"/>
      <c r="GR59" s="921"/>
      <c r="GS59" s="115"/>
      <c r="GT59" s="109"/>
      <c r="GU59" s="109"/>
      <c r="GV59" s="109"/>
      <c r="GW59" s="116"/>
    </row>
    <row r="60" spans="1:205" s="152" customFormat="1">
      <c r="A60" s="111"/>
      <c r="B60" s="109"/>
      <c r="C60" s="109"/>
      <c r="D60" s="109"/>
      <c r="E60" s="109"/>
      <c r="F60" s="109"/>
      <c r="G60" s="109"/>
      <c r="H60" s="117"/>
      <c r="I60" s="118"/>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09"/>
      <c r="AI60" s="109"/>
      <c r="AJ60" s="109"/>
      <c r="AK60" s="109"/>
      <c r="AL60" s="109"/>
      <c r="AM60" s="109"/>
      <c r="AN60" s="109"/>
      <c r="AO60" s="109"/>
      <c r="AP60" s="109"/>
      <c r="AQ60" s="109"/>
      <c r="AR60" s="109"/>
      <c r="AS60" s="109"/>
      <c r="AT60" s="109"/>
      <c r="AU60" s="109"/>
      <c r="AV60" s="109"/>
      <c r="AW60" s="109"/>
      <c r="AX60" s="109"/>
      <c r="AY60" s="109"/>
      <c r="AZ60" s="109"/>
      <c r="BA60" s="109"/>
      <c r="BB60" s="109"/>
      <c r="BC60" s="109"/>
      <c r="BD60" s="109"/>
      <c r="BE60" s="109"/>
      <c r="BF60" s="109"/>
      <c r="BG60" s="109"/>
      <c r="BH60" s="109"/>
      <c r="BI60" s="109"/>
      <c r="BJ60" s="109"/>
      <c r="BK60" s="109"/>
      <c r="BL60" s="109"/>
      <c r="BM60" s="109"/>
      <c r="BN60" s="109"/>
      <c r="BO60" s="109"/>
      <c r="BP60" s="109"/>
      <c r="BQ60" s="109"/>
      <c r="BR60" s="109"/>
      <c r="BS60" s="109"/>
      <c r="BT60" s="109"/>
      <c r="BU60" s="109"/>
      <c r="BV60" s="109"/>
      <c r="BW60" s="919"/>
      <c r="BX60" s="920"/>
      <c r="BY60" s="920"/>
      <c r="BZ60" s="920"/>
      <c r="CA60" s="920"/>
      <c r="CB60" s="920"/>
      <c r="CC60" s="920"/>
      <c r="CD60" s="920"/>
      <c r="CE60" s="920"/>
      <c r="CF60" s="920"/>
      <c r="CG60" s="920"/>
      <c r="CH60" s="920"/>
      <c r="CI60" s="920"/>
      <c r="CJ60" s="920"/>
      <c r="CK60" s="920"/>
      <c r="CL60" s="920"/>
      <c r="CM60" s="920"/>
      <c r="CN60" s="920"/>
      <c r="CO60" s="920"/>
      <c r="CP60" s="920"/>
      <c r="CQ60" s="920"/>
      <c r="CR60" s="920"/>
      <c r="CS60" s="920"/>
      <c r="CT60" s="920"/>
      <c r="CU60" s="920"/>
      <c r="CV60" s="920"/>
      <c r="CW60" s="920"/>
      <c r="CX60" s="920"/>
      <c r="CY60" s="920"/>
      <c r="CZ60" s="920"/>
      <c r="DA60" s="920"/>
      <c r="DB60" s="920"/>
      <c r="DC60" s="920"/>
      <c r="DD60" s="920"/>
      <c r="DE60" s="920"/>
      <c r="DF60" s="920"/>
      <c r="DG60" s="920"/>
      <c r="DH60" s="920"/>
      <c r="DI60" s="920"/>
      <c r="DJ60" s="920"/>
      <c r="DK60" s="920"/>
      <c r="DL60" s="920"/>
      <c r="DM60" s="920"/>
      <c r="DN60" s="920"/>
      <c r="DO60" s="920"/>
      <c r="DP60" s="920"/>
      <c r="DQ60" s="920"/>
      <c r="DR60" s="920"/>
      <c r="DS60" s="920"/>
      <c r="DT60" s="920"/>
      <c r="DU60" s="920"/>
      <c r="DV60" s="920"/>
      <c r="DW60" s="920"/>
      <c r="DX60" s="920"/>
      <c r="DY60" s="920"/>
      <c r="DZ60" s="920"/>
      <c r="EA60" s="920"/>
      <c r="EB60" s="920"/>
      <c r="EC60" s="920"/>
      <c r="ED60" s="920"/>
      <c r="EE60" s="920"/>
      <c r="EF60" s="920"/>
      <c r="EG60" s="920"/>
      <c r="EH60" s="920"/>
      <c r="EI60" s="920"/>
      <c r="EJ60" s="920"/>
      <c r="EK60" s="920"/>
      <c r="EL60" s="920"/>
      <c r="EM60" s="920"/>
      <c r="EN60" s="920"/>
      <c r="EO60" s="920"/>
      <c r="EP60" s="920"/>
      <c r="EQ60" s="920"/>
      <c r="ER60" s="920"/>
      <c r="ES60" s="920"/>
      <c r="ET60" s="920"/>
      <c r="EU60" s="920"/>
      <c r="EV60" s="920"/>
      <c r="EW60" s="920"/>
      <c r="EX60" s="920"/>
      <c r="EY60" s="920"/>
      <c r="EZ60" s="920"/>
      <c r="FA60" s="920"/>
      <c r="FB60" s="920"/>
      <c r="FC60" s="920"/>
      <c r="FD60" s="920"/>
      <c r="FE60" s="920"/>
      <c r="FF60" s="920"/>
      <c r="FG60" s="920"/>
      <c r="FH60" s="920"/>
      <c r="FI60" s="920"/>
      <c r="FJ60" s="920"/>
      <c r="FK60" s="920"/>
      <c r="FL60" s="920"/>
      <c r="FM60" s="920"/>
      <c r="FN60" s="920"/>
      <c r="FO60" s="920"/>
      <c r="FP60" s="920"/>
      <c r="FQ60" s="920"/>
      <c r="FR60" s="920"/>
      <c r="FS60" s="920"/>
      <c r="FT60" s="920"/>
      <c r="FU60" s="920"/>
      <c r="FV60" s="920"/>
      <c r="FW60" s="920"/>
      <c r="FX60" s="920"/>
      <c r="FY60" s="920"/>
      <c r="FZ60" s="920"/>
      <c r="GA60" s="920"/>
      <c r="GB60" s="920"/>
      <c r="GC60" s="920"/>
      <c r="GD60" s="920"/>
      <c r="GE60" s="920"/>
      <c r="GF60" s="920"/>
      <c r="GG60" s="920"/>
      <c r="GH60" s="920"/>
      <c r="GI60" s="920"/>
      <c r="GJ60" s="920"/>
      <c r="GK60" s="920"/>
      <c r="GL60" s="920"/>
      <c r="GM60" s="920"/>
      <c r="GN60" s="920"/>
      <c r="GO60" s="920"/>
      <c r="GP60" s="920"/>
      <c r="GQ60" s="920"/>
      <c r="GR60" s="921"/>
      <c r="GS60" s="115"/>
      <c r="GT60" s="109"/>
      <c r="GU60" s="109"/>
      <c r="GV60" s="109"/>
      <c r="GW60" s="116"/>
    </row>
    <row r="61" spans="1:205" s="152" customFormat="1" ht="11.25" customHeight="1">
      <c r="A61" s="111"/>
      <c r="B61" s="119"/>
      <c r="C61" s="119"/>
      <c r="D61" s="119"/>
      <c r="E61" s="119"/>
      <c r="F61" s="119"/>
      <c r="G61" s="119"/>
      <c r="H61" s="117"/>
      <c r="I61" s="118"/>
      <c r="J61" s="119"/>
      <c r="K61" s="119"/>
      <c r="L61" s="109"/>
      <c r="M61" s="109"/>
      <c r="N61" s="120"/>
      <c r="O61" s="120"/>
      <c r="P61" s="120"/>
      <c r="Q61" s="120"/>
      <c r="R61" s="120"/>
      <c r="S61" s="120"/>
      <c r="T61" s="120"/>
      <c r="U61" s="120"/>
      <c r="V61" s="120"/>
      <c r="W61" s="120"/>
      <c r="X61" s="120"/>
      <c r="Y61" s="120"/>
      <c r="Z61" s="120"/>
      <c r="AA61" s="121"/>
      <c r="AB61" s="109"/>
      <c r="AC61" s="109"/>
      <c r="AD61" s="122"/>
      <c r="AE61" s="122"/>
      <c r="AF61" s="122"/>
      <c r="AG61" s="122"/>
      <c r="AH61" s="122"/>
      <c r="AI61" s="122"/>
      <c r="AJ61" s="123"/>
      <c r="AK61" s="109"/>
      <c r="AL61" s="109"/>
      <c r="AM61" s="120"/>
      <c r="AN61" s="120"/>
      <c r="AO61" s="120"/>
      <c r="AP61" s="120"/>
      <c r="AQ61" s="120"/>
      <c r="AR61" s="120"/>
      <c r="AS61" s="120"/>
      <c r="AT61" s="120"/>
      <c r="AU61" s="120"/>
      <c r="AV61" s="120"/>
      <c r="AW61" s="120"/>
      <c r="AX61" s="120"/>
      <c r="AY61" s="109"/>
      <c r="AZ61" s="122"/>
      <c r="BA61" s="122"/>
      <c r="BB61" s="122"/>
      <c r="BC61" s="109"/>
      <c r="BD61" s="109"/>
      <c r="BE61" s="109"/>
      <c r="BF61" s="109"/>
      <c r="BG61" s="109"/>
      <c r="BH61" s="109"/>
      <c r="BI61" s="109"/>
      <c r="BJ61" s="109"/>
      <c r="BK61" s="109"/>
      <c r="BL61" s="109"/>
      <c r="BM61" s="109"/>
      <c r="BN61" s="109"/>
      <c r="BO61" s="109"/>
      <c r="BP61" s="109"/>
      <c r="BQ61" s="109"/>
      <c r="BR61" s="109"/>
      <c r="BS61" s="109"/>
      <c r="BT61" s="109"/>
      <c r="BU61" s="109"/>
      <c r="BV61" s="109"/>
      <c r="BW61" s="1015" t="s">
        <v>237</v>
      </c>
      <c r="BX61" s="931"/>
      <c r="BY61" s="931"/>
      <c r="BZ61" s="931"/>
      <c r="CG61" s="109"/>
      <c r="CH61" s="109"/>
      <c r="CI61" s="109"/>
      <c r="CJ61" s="109"/>
      <c r="CK61" s="109"/>
      <c r="CL61" s="109"/>
      <c r="CM61" s="109"/>
      <c r="CN61" s="109"/>
      <c r="CO61" s="109"/>
      <c r="CP61" s="109"/>
      <c r="CQ61" s="109"/>
      <c r="CR61" s="109"/>
      <c r="CS61" s="109"/>
      <c r="CT61" s="109"/>
      <c r="CU61" s="109"/>
      <c r="CV61" s="109"/>
      <c r="CW61" s="119"/>
      <c r="CX61" s="119"/>
      <c r="CY61" s="119"/>
      <c r="CZ61" s="119"/>
      <c r="DA61" s="109"/>
      <c r="DB61" s="109"/>
      <c r="DC61" s="109"/>
      <c r="DD61" s="109"/>
      <c r="DE61" s="109"/>
      <c r="DF61" s="109"/>
      <c r="DG61" s="109"/>
      <c r="DH61" s="109"/>
      <c r="DI61" s="109"/>
      <c r="DJ61" s="109"/>
      <c r="DK61" s="109"/>
      <c r="DL61" s="109"/>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09"/>
      <c r="FR61" s="109"/>
      <c r="FS61" s="109"/>
      <c r="FT61" s="109"/>
      <c r="FU61" s="109"/>
      <c r="FV61" s="109"/>
      <c r="FW61" s="109"/>
      <c r="FX61" s="109"/>
      <c r="FY61" s="109"/>
      <c r="FZ61" s="109"/>
      <c r="GA61" s="109"/>
      <c r="GB61" s="109"/>
      <c r="GC61" s="109"/>
      <c r="GD61" s="109"/>
      <c r="GE61" s="109"/>
      <c r="GF61" s="109"/>
      <c r="GG61" s="109"/>
      <c r="GH61" s="109"/>
      <c r="GI61" s="109"/>
      <c r="GJ61" s="109"/>
      <c r="GK61" s="109"/>
      <c r="GL61" s="120"/>
      <c r="GM61" s="120"/>
      <c r="GN61" s="120"/>
      <c r="GO61" s="109"/>
      <c r="GP61" s="931" t="s">
        <v>238</v>
      </c>
      <c r="GQ61" s="931"/>
      <c r="GR61" s="932"/>
      <c r="GS61" s="115"/>
      <c r="GT61" s="109"/>
      <c r="GU61" s="109"/>
      <c r="GV61" s="109"/>
      <c r="GW61" s="116"/>
    </row>
    <row r="62" spans="1:205" s="152" customFormat="1">
      <c r="A62" s="111"/>
      <c r="B62" s="119"/>
      <c r="C62" s="119"/>
      <c r="D62" s="119"/>
      <c r="E62" s="119"/>
      <c r="F62" s="119"/>
      <c r="G62" s="119"/>
      <c r="H62" s="117"/>
      <c r="I62" s="118"/>
      <c r="J62" s="119"/>
      <c r="K62" s="119"/>
      <c r="L62" s="109"/>
      <c r="M62" s="109"/>
      <c r="N62" s="120"/>
      <c r="O62" s="120"/>
      <c r="P62" s="120"/>
      <c r="Q62" s="120"/>
      <c r="R62" s="120"/>
      <c r="S62" s="120"/>
      <c r="T62" s="120"/>
      <c r="U62" s="120"/>
      <c r="V62" s="120"/>
      <c r="W62" s="120"/>
      <c r="X62" s="120"/>
      <c r="Y62" s="120"/>
      <c r="Z62" s="120"/>
      <c r="AA62" s="121"/>
      <c r="AB62" s="109"/>
      <c r="AC62" s="109"/>
      <c r="AD62" s="122"/>
      <c r="AE62" s="122"/>
      <c r="AF62" s="122"/>
      <c r="AG62" s="122"/>
      <c r="AH62" s="122"/>
      <c r="AI62" s="122"/>
      <c r="AJ62" s="123"/>
      <c r="AK62" s="109"/>
      <c r="AL62" s="109"/>
      <c r="AM62" s="120"/>
      <c r="AN62" s="120"/>
      <c r="AO62" s="120"/>
      <c r="AP62" s="120"/>
      <c r="AQ62" s="120"/>
      <c r="AR62" s="120"/>
      <c r="AS62" s="120"/>
      <c r="AT62" s="120"/>
      <c r="AU62" s="120"/>
      <c r="AV62" s="120"/>
      <c r="AW62" s="120"/>
      <c r="AX62" s="120"/>
      <c r="AY62" s="109"/>
      <c r="AZ62" s="122"/>
      <c r="BA62" s="122"/>
      <c r="BB62" s="122"/>
      <c r="BC62" s="109"/>
      <c r="BD62" s="109"/>
      <c r="BE62" s="109"/>
      <c r="BF62" s="109"/>
      <c r="BG62" s="109"/>
      <c r="BH62" s="109"/>
      <c r="BI62" s="109"/>
      <c r="BJ62" s="109"/>
      <c r="BK62" s="109"/>
      <c r="BL62" s="109"/>
      <c r="BM62" s="109"/>
      <c r="BN62" s="109"/>
      <c r="BO62" s="109"/>
      <c r="BP62" s="109"/>
      <c r="BQ62" s="109"/>
      <c r="BR62" s="109"/>
      <c r="BS62" s="109"/>
      <c r="BT62" s="109"/>
      <c r="BU62" s="109"/>
      <c r="BV62" s="109"/>
      <c r="BW62" s="1015"/>
      <c r="BX62" s="931"/>
      <c r="BY62" s="931"/>
      <c r="BZ62" s="931"/>
      <c r="CG62" s="109"/>
      <c r="CH62" s="109"/>
      <c r="CI62" s="109"/>
      <c r="CJ62" s="109"/>
      <c r="CK62" s="109"/>
      <c r="CL62" s="109"/>
      <c r="CM62" s="109"/>
      <c r="CN62" s="109"/>
      <c r="CO62" s="109"/>
      <c r="CP62" s="109"/>
      <c r="CQ62" s="109"/>
      <c r="CR62" s="109"/>
      <c r="CS62" s="109"/>
      <c r="CT62" s="109"/>
      <c r="CU62" s="109"/>
      <c r="CV62" s="109"/>
      <c r="CW62" s="119"/>
      <c r="CX62" s="119"/>
      <c r="CY62" s="119"/>
      <c r="CZ62" s="119"/>
      <c r="DA62" s="109"/>
      <c r="DB62" s="109"/>
      <c r="DC62" s="109"/>
      <c r="DD62" s="109"/>
      <c r="DE62" s="109"/>
      <c r="DF62" s="109"/>
      <c r="DG62" s="109"/>
      <c r="DH62" s="109"/>
      <c r="DI62" s="109"/>
      <c r="DJ62" s="109"/>
      <c r="DK62" s="109"/>
      <c r="DL62" s="109"/>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20"/>
      <c r="EO62" s="120"/>
      <c r="EP62" s="120"/>
      <c r="EQ62" s="120"/>
      <c r="ER62" s="120"/>
      <c r="ES62" s="120"/>
      <c r="ET62" s="120"/>
      <c r="EU62" s="120"/>
      <c r="EV62" s="120"/>
      <c r="EW62" s="120"/>
      <c r="EX62" s="120"/>
      <c r="EY62" s="120"/>
      <c r="EZ62" s="120"/>
      <c r="FA62" s="120"/>
      <c r="FB62" s="120"/>
      <c r="FC62" s="120"/>
      <c r="FD62" s="120"/>
      <c r="FE62" s="120"/>
      <c r="FF62" s="120"/>
      <c r="FG62" s="120"/>
      <c r="FH62" s="120"/>
      <c r="FI62" s="120"/>
      <c r="FJ62" s="120"/>
      <c r="FK62" s="120"/>
      <c r="FL62" s="120"/>
      <c r="FM62" s="120"/>
      <c r="FN62" s="120"/>
      <c r="FO62" s="120"/>
      <c r="FP62" s="120"/>
      <c r="FQ62" s="109"/>
      <c r="FR62" s="109"/>
      <c r="FS62" s="109"/>
      <c r="FT62" s="109"/>
      <c r="FU62" s="109"/>
      <c r="FV62" s="109"/>
      <c r="FW62" s="109"/>
      <c r="FX62" s="109"/>
      <c r="FY62" s="109"/>
      <c r="FZ62" s="109"/>
      <c r="GA62" s="109"/>
      <c r="GB62" s="109"/>
      <c r="GC62" s="109"/>
      <c r="GD62" s="109"/>
      <c r="GE62" s="109"/>
      <c r="GF62" s="109"/>
      <c r="GG62" s="109"/>
      <c r="GH62" s="109"/>
      <c r="GI62" s="109"/>
      <c r="GJ62" s="109"/>
      <c r="GK62" s="120"/>
      <c r="GL62" s="120"/>
      <c r="GM62" s="120"/>
      <c r="GN62" s="120"/>
      <c r="GO62" s="109"/>
      <c r="GP62" s="931"/>
      <c r="GQ62" s="931"/>
      <c r="GR62" s="932"/>
      <c r="GS62" s="115"/>
      <c r="GT62" s="109"/>
      <c r="GU62" s="109"/>
      <c r="GV62" s="109"/>
      <c r="GW62" s="116"/>
    </row>
    <row r="63" spans="1:205" s="152" customFormat="1">
      <c r="A63" s="111"/>
      <c r="B63" s="119"/>
      <c r="C63" s="119"/>
      <c r="D63" s="119"/>
      <c r="E63" s="119"/>
      <c r="F63" s="119"/>
      <c r="G63" s="119"/>
      <c r="H63" s="117"/>
      <c r="I63" s="118"/>
      <c r="J63" s="119"/>
      <c r="K63" s="119"/>
      <c r="L63" s="109"/>
      <c r="M63" s="109"/>
      <c r="N63" s="109"/>
      <c r="O63" s="109"/>
      <c r="P63" s="109"/>
      <c r="Q63" s="109"/>
      <c r="R63" s="109"/>
      <c r="S63" s="109"/>
      <c r="T63" s="109"/>
      <c r="U63" s="109"/>
      <c r="V63" s="109"/>
      <c r="W63" s="109"/>
      <c r="X63" s="109"/>
      <c r="Y63" s="109"/>
      <c r="Z63" s="109"/>
      <c r="AA63" s="109"/>
      <c r="AB63" s="109"/>
      <c r="AC63" s="109"/>
      <c r="AD63" s="120"/>
      <c r="AE63" s="120"/>
      <c r="AF63" s="120"/>
      <c r="AG63" s="120"/>
      <c r="AH63" s="120"/>
      <c r="AI63" s="120"/>
      <c r="AJ63" s="121"/>
      <c r="AK63" s="109"/>
      <c r="AL63" s="109"/>
      <c r="AM63" s="109"/>
      <c r="AN63" s="109"/>
      <c r="AO63" s="109"/>
      <c r="AP63" s="109"/>
      <c r="AQ63" s="109"/>
      <c r="AR63" s="109"/>
      <c r="AS63" s="109"/>
      <c r="AT63" s="109"/>
      <c r="AU63" s="109"/>
      <c r="AV63" s="109"/>
      <c r="AW63" s="109"/>
      <c r="AX63" s="109"/>
      <c r="AY63" s="109"/>
      <c r="AZ63" s="120"/>
      <c r="BA63" s="120"/>
      <c r="BB63" s="120"/>
      <c r="BC63" s="109"/>
      <c r="BD63" s="109"/>
      <c r="BE63" s="109"/>
      <c r="BF63" s="109"/>
      <c r="BG63" s="109"/>
      <c r="BH63" s="109"/>
      <c r="BI63" s="109"/>
      <c r="BJ63" s="109"/>
      <c r="BK63" s="109"/>
      <c r="BL63" s="109"/>
      <c r="BM63" s="109"/>
      <c r="BN63" s="109"/>
      <c r="BO63" s="109"/>
      <c r="BP63" s="109"/>
      <c r="BQ63" s="109"/>
      <c r="BR63" s="109"/>
      <c r="BS63" s="109"/>
      <c r="BT63" s="109"/>
      <c r="BU63" s="109"/>
      <c r="BV63" s="109"/>
      <c r="BW63" s="1015"/>
      <c r="BX63" s="931"/>
      <c r="BY63" s="931"/>
      <c r="BZ63" s="931"/>
      <c r="CG63" s="120"/>
      <c r="CH63" s="120"/>
      <c r="CI63" s="120"/>
      <c r="CJ63" s="120"/>
      <c r="CK63" s="120"/>
      <c r="CL63" s="120"/>
      <c r="CM63" s="120"/>
      <c r="CN63" s="120"/>
      <c r="CO63" s="120"/>
      <c r="CP63" s="120"/>
      <c r="CQ63" s="109"/>
      <c r="CR63" s="109"/>
      <c r="CS63" s="109"/>
      <c r="CT63" s="109"/>
      <c r="CU63" s="109"/>
      <c r="CV63" s="109"/>
      <c r="CW63" s="119"/>
      <c r="CX63" s="119"/>
      <c r="CY63" s="119"/>
      <c r="CZ63" s="119"/>
      <c r="DA63" s="109"/>
      <c r="DB63" s="109"/>
      <c r="DC63" s="109"/>
      <c r="DD63" s="109"/>
      <c r="DE63" s="109"/>
      <c r="DF63" s="109"/>
      <c r="DG63" s="109"/>
      <c r="DH63" s="109"/>
      <c r="DI63" s="109"/>
      <c r="DJ63" s="109"/>
      <c r="DK63" s="109"/>
      <c r="DL63" s="109"/>
      <c r="DM63" s="109"/>
      <c r="DN63" s="109"/>
      <c r="DO63" s="109"/>
      <c r="DP63" s="109"/>
      <c r="DQ63" s="109"/>
      <c r="DR63" s="109"/>
      <c r="DS63" s="109"/>
      <c r="DT63" s="109"/>
      <c r="DU63" s="109"/>
      <c r="DV63" s="109"/>
      <c r="DW63" s="109"/>
      <c r="DX63" s="109"/>
      <c r="DY63" s="109"/>
      <c r="DZ63" s="109"/>
      <c r="EA63" s="109"/>
      <c r="EB63" s="109"/>
      <c r="EC63" s="109"/>
      <c r="ED63" s="109"/>
      <c r="EE63" s="109"/>
      <c r="EF63" s="109"/>
      <c r="EG63" s="109"/>
      <c r="EH63" s="109"/>
      <c r="EI63" s="109"/>
      <c r="EJ63" s="109"/>
      <c r="EK63" s="109"/>
      <c r="EL63" s="109"/>
      <c r="EM63" s="109"/>
      <c r="EN63" s="109"/>
      <c r="EO63" s="109"/>
      <c r="EP63" s="109"/>
      <c r="EQ63" s="109"/>
      <c r="ER63" s="109"/>
      <c r="ES63" s="109"/>
      <c r="ET63" s="109"/>
      <c r="EU63" s="109"/>
      <c r="EV63" s="109"/>
      <c r="EW63" s="109"/>
      <c r="EX63" s="109"/>
      <c r="EY63" s="109"/>
      <c r="EZ63" s="109"/>
      <c r="FA63" s="109"/>
      <c r="FB63" s="109"/>
      <c r="FC63" s="109"/>
      <c r="FD63" s="109"/>
      <c r="FE63" s="109"/>
      <c r="FF63" s="109"/>
      <c r="FG63" s="109"/>
      <c r="FH63" s="109"/>
      <c r="FI63" s="109"/>
      <c r="FJ63" s="109"/>
      <c r="FK63" s="109"/>
      <c r="FL63" s="109"/>
      <c r="FM63" s="109"/>
      <c r="FN63" s="109"/>
      <c r="FO63" s="109"/>
      <c r="FP63" s="109"/>
      <c r="FQ63" s="109"/>
      <c r="FR63" s="109"/>
      <c r="FS63" s="109"/>
      <c r="FT63" s="109"/>
      <c r="FU63" s="109"/>
      <c r="FV63" s="109"/>
      <c r="FW63" s="109"/>
      <c r="FX63" s="109"/>
      <c r="FY63" s="109"/>
      <c r="FZ63" s="109"/>
      <c r="GA63" s="109"/>
      <c r="GB63" s="109"/>
      <c r="GC63" s="109"/>
      <c r="GD63" s="109"/>
      <c r="GE63" s="109"/>
      <c r="GF63" s="109"/>
      <c r="GG63" s="109"/>
      <c r="GH63" s="109"/>
      <c r="GI63" s="109"/>
      <c r="GJ63" s="109"/>
      <c r="GK63" s="120"/>
      <c r="GL63" s="120"/>
      <c r="GM63" s="120"/>
      <c r="GN63" s="120"/>
      <c r="GO63" s="109"/>
      <c r="GP63" s="931"/>
      <c r="GQ63" s="931"/>
      <c r="GR63" s="932"/>
      <c r="GS63" s="115"/>
      <c r="GT63" s="109"/>
      <c r="GU63" s="109"/>
      <c r="GV63" s="109"/>
      <c r="GW63" s="116"/>
    </row>
    <row r="64" spans="1:205" s="152" customFormat="1">
      <c r="A64" s="111"/>
      <c r="B64" s="119"/>
      <c r="C64" s="119"/>
      <c r="D64" s="119"/>
      <c r="E64" s="119"/>
      <c r="F64" s="119"/>
      <c r="G64" s="119"/>
      <c r="H64" s="117"/>
      <c r="I64" s="118"/>
      <c r="J64" s="119"/>
      <c r="K64" s="119"/>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015"/>
      <c r="BX64" s="931"/>
      <c r="BY64" s="931"/>
      <c r="BZ64" s="931"/>
      <c r="CG64" s="120"/>
      <c r="CH64" s="120"/>
      <c r="CI64" s="120"/>
      <c r="CJ64" s="120"/>
      <c r="CK64" s="120"/>
      <c r="CL64" s="120"/>
      <c r="CM64" s="120"/>
      <c r="CN64" s="120"/>
      <c r="CO64" s="120"/>
      <c r="CP64" s="120"/>
      <c r="CQ64" s="120"/>
      <c r="CR64" s="120"/>
      <c r="CS64" s="109"/>
      <c r="CT64" s="109"/>
      <c r="CU64" s="109"/>
      <c r="CV64" s="109"/>
      <c r="CW64" s="119"/>
      <c r="CX64" s="119"/>
      <c r="CY64" s="119"/>
      <c r="CZ64" s="119"/>
      <c r="DA64" s="109"/>
      <c r="DB64" s="109"/>
      <c r="DC64" s="109"/>
      <c r="DD64" s="109"/>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20"/>
      <c r="EO64" s="120"/>
      <c r="EP64" s="120"/>
      <c r="EQ64" s="120"/>
      <c r="ER64" s="120"/>
      <c r="ES64" s="120"/>
      <c r="ET64" s="120"/>
      <c r="EU64" s="120"/>
      <c r="EV64" s="120"/>
      <c r="EW64" s="120"/>
      <c r="EX64" s="120"/>
      <c r="EY64" s="120"/>
      <c r="EZ64" s="120"/>
      <c r="FA64" s="120"/>
      <c r="FB64" s="120"/>
      <c r="FC64" s="120"/>
      <c r="FD64" s="120"/>
      <c r="FE64" s="120"/>
      <c r="FF64" s="120"/>
      <c r="FG64" s="120"/>
      <c r="FH64" s="120"/>
      <c r="FI64" s="120"/>
      <c r="FJ64" s="120"/>
      <c r="FK64" s="120"/>
      <c r="FL64" s="120"/>
      <c r="FM64" s="120"/>
      <c r="FN64" s="120"/>
      <c r="FO64" s="120"/>
      <c r="FP64" s="120"/>
      <c r="FQ64" s="120"/>
      <c r="FR64" s="120"/>
      <c r="FS64" s="120"/>
      <c r="FT64" s="120"/>
      <c r="FU64" s="120"/>
      <c r="FV64" s="120"/>
      <c r="FW64" s="120"/>
      <c r="FX64" s="120"/>
      <c r="FY64" s="120"/>
      <c r="FZ64" s="120"/>
      <c r="GA64" s="120"/>
      <c r="GB64" s="120"/>
      <c r="GC64" s="120"/>
      <c r="GD64" s="120"/>
      <c r="GE64" s="120"/>
      <c r="GF64" s="120"/>
      <c r="GG64" s="120"/>
      <c r="GH64" s="120"/>
      <c r="GI64" s="120"/>
      <c r="GJ64" s="120"/>
      <c r="GK64" s="120"/>
      <c r="GL64" s="120"/>
      <c r="GM64" s="120"/>
      <c r="GN64" s="120"/>
      <c r="GO64" s="109"/>
      <c r="GP64" s="931"/>
      <c r="GQ64" s="931"/>
      <c r="GR64" s="932"/>
      <c r="GS64" s="115"/>
      <c r="GT64" s="109"/>
      <c r="GU64" s="109"/>
      <c r="GV64" s="109"/>
      <c r="GW64" s="116"/>
    </row>
    <row r="65" spans="1:205" s="152" customFormat="1">
      <c r="A65" s="111"/>
      <c r="B65" s="119"/>
      <c r="C65" s="119"/>
      <c r="D65" s="119"/>
      <c r="E65" s="120"/>
      <c r="F65" s="120"/>
      <c r="G65" s="120"/>
      <c r="H65" s="124"/>
      <c r="I65" s="118"/>
      <c r="J65" s="119"/>
      <c r="K65" s="119"/>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0"/>
      <c r="AP65" s="120"/>
      <c r="AQ65" s="120"/>
      <c r="AR65" s="120"/>
      <c r="AS65" s="120"/>
      <c r="AT65" s="120"/>
      <c r="AU65" s="120"/>
      <c r="AV65" s="120"/>
      <c r="AW65" s="120"/>
      <c r="AX65" s="120"/>
      <c r="AY65" s="120"/>
      <c r="AZ65" s="120"/>
      <c r="BA65" s="120"/>
      <c r="BB65" s="120"/>
      <c r="BC65" s="120"/>
      <c r="BD65" s="120"/>
      <c r="BE65" s="120"/>
      <c r="BF65" s="120"/>
      <c r="BG65" s="120"/>
      <c r="BH65" s="120"/>
      <c r="BI65" s="120"/>
      <c r="BJ65" s="120"/>
      <c r="BK65" s="120"/>
      <c r="BL65" s="120"/>
      <c r="BM65" s="120"/>
      <c r="BN65" s="120"/>
      <c r="BO65" s="120"/>
      <c r="BP65" s="120"/>
      <c r="BQ65" s="120"/>
      <c r="BR65" s="120"/>
      <c r="BS65" s="120"/>
      <c r="BT65" s="120"/>
      <c r="BU65" s="120"/>
      <c r="BV65" s="120"/>
      <c r="BW65" s="128"/>
      <c r="BX65" s="120"/>
      <c r="BY65" s="109"/>
      <c r="BZ65" s="109"/>
      <c r="CA65" s="109"/>
      <c r="CB65" s="109"/>
      <c r="CC65" s="109"/>
      <c r="CD65" s="109"/>
      <c r="CE65" s="109"/>
      <c r="CF65" s="109"/>
      <c r="CG65" s="109"/>
      <c r="CH65" s="109"/>
      <c r="CI65" s="109"/>
      <c r="CJ65" s="109"/>
      <c r="CK65" s="109"/>
      <c r="CL65" s="109"/>
      <c r="CM65" s="109"/>
      <c r="CN65" s="109"/>
      <c r="CO65" s="109"/>
      <c r="CP65" s="109"/>
      <c r="CQ65" s="109"/>
      <c r="CR65" s="109"/>
      <c r="CS65" s="109"/>
      <c r="CT65" s="109"/>
      <c r="CU65" s="109"/>
      <c r="CV65" s="109"/>
      <c r="CW65" s="109"/>
      <c r="CX65" s="109"/>
      <c r="CY65" s="109"/>
      <c r="CZ65" s="109"/>
      <c r="DA65" s="120"/>
      <c r="DB65" s="120"/>
      <c r="DC65" s="120"/>
      <c r="DD65" s="120"/>
      <c r="DE65" s="120"/>
      <c r="DF65" s="120"/>
      <c r="DG65" s="120"/>
      <c r="DH65" s="120"/>
      <c r="DI65" s="120"/>
      <c r="DJ65" s="120"/>
      <c r="DK65" s="120"/>
      <c r="DL65" s="120"/>
      <c r="DM65" s="120"/>
      <c r="DN65" s="120"/>
      <c r="DO65" s="120"/>
      <c r="DP65" s="120"/>
      <c r="DQ65" s="120"/>
      <c r="DR65" s="120"/>
      <c r="DS65" s="120"/>
      <c r="DT65" s="120"/>
      <c r="DU65" s="120"/>
      <c r="DV65" s="120"/>
      <c r="DW65" s="120"/>
      <c r="DX65" s="120"/>
      <c r="DY65" s="120"/>
      <c r="DZ65" s="120"/>
      <c r="EA65" s="120"/>
      <c r="EB65" s="120"/>
      <c r="EC65" s="120"/>
      <c r="ED65" s="120"/>
      <c r="EE65" s="120"/>
      <c r="EF65" s="120"/>
      <c r="EG65" s="120"/>
      <c r="EH65" s="120"/>
      <c r="EI65" s="120"/>
      <c r="EJ65" s="120"/>
      <c r="EK65" s="120"/>
      <c r="EL65" s="120"/>
      <c r="EM65" s="120"/>
      <c r="EN65" s="120"/>
      <c r="EO65" s="120"/>
      <c r="EP65" s="120"/>
      <c r="EQ65" s="120"/>
      <c r="ER65" s="120"/>
      <c r="ES65" s="120"/>
      <c r="ET65" s="120"/>
      <c r="EU65" s="120"/>
      <c r="EV65" s="120"/>
      <c r="EW65" s="120"/>
      <c r="EX65" s="120"/>
      <c r="EY65" s="120"/>
      <c r="EZ65" s="120"/>
      <c r="FA65" s="120"/>
      <c r="FB65" s="120"/>
      <c r="FC65" s="120"/>
      <c r="FD65" s="120"/>
      <c r="FE65" s="120"/>
      <c r="FF65" s="120"/>
      <c r="FG65" s="120"/>
      <c r="FH65" s="120"/>
      <c r="FI65" s="120"/>
      <c r="FJ65" s="120"/>
      <c r="FK65" s="120"/>
      <c r="FL65" s="120"/>
      <c r="FM65" s="120"/>
      <c r="FN65" s="120"/>
      <c r="FO65" s="120"/>
      <c r="FP65" s="120"/>
      <c r="FQ65" s="120"/>
      <c r="FR65" s="120"/>
      <c r="FS65" s="120"/>
      <c r="FT65" s="120"/>
      <c r="FU65" s="109"/>
      <c r="FV65" s="109"/>
      <c r="FW65" s="109"/>
      <c r="FX65" s="109"/>
      <c r="FY65" s="109"/>
      <c r="FZ65" s="109"/>
      <c r="GA65" s="109"/>
      <c r="GB65" s="109"/>
      <c r="GC65" s="109"/>
      <c r="GD65" s="109"/>
      <c r="GE65" s="109"/>
      <c r="GF65" s="109"/>
      <c r="GG65" s="109"/>
      <c r="GH65" s="109"/>
      <c r="GI65" s="109"/>
      <c r="GJ65" s="109"/>
      <c r="GK65" s="109"/>
      <c r="GL65" s="109"/>
      <c r="GM65" s="109"/>
      <c r="GN65" s="109"/>
      <c r="GO65" s="109"/>
      <c r="GP65" s="109"/>
      <c r="GQ65" s="109"/>
      <c r="GR65" s="197"/>
      <c r="GS65" s="115"/>
      <c r="GT65" s="109"/>
      <c r="GU65" s="109"/>
      <c r="GV65" s="109"/>
      <c r="GW65" s="116"/>
    </row>
    <row r="66" spans="1:205" s="152" customFormat="1" ht="15" customHeight="1">
      <c r="A66" s="111"/>
      <c r="B66" s="126"/>
      <c r="C66" s="127"/>
      <c r="D66" s="127"/>
      <c r="E66" s="120"/>
      <c r="F66" s="120"/>
      <c r="G66" s="120"/>
      <c r="H66" s="124"/>
      <c r="I66" s="128"/>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20"/>
      <c r="AI66" s="120"/>
      <c r="AJ66" s="120"/>
      <c r="AK66" s="120"/>
      <c r="AL66" s="120"/>
      <c r="AM66" s="120"/>
      <c r="AN66" s="120"/>
      <c r="AO66" s="120"/>
      <c r="AP66" s="120"/>
      <c r="AQ66" s="120"/>
      <c r="AR66" s="120"/>
      <c r="AS66" s="120"/>
      <c r="AT66" s="120"/>
      <c r="AU66" s="120"/>
      <c r="AV66" s="120"/>
      <c r="AW66" s="120"/>
      <c r="AX66" s="120"/>
      <c r="AY66" s="120"/>
      <c r="AZ66" s="120"/>
      <c r="BA66" s="120"/>
      <c r="BB66" s="120"/>
      <c r="BC66" s="120"/>
      <c r="BD66" s="120"/>
      <c r="BE66" s="120"/>
      <c r="BF66" s="120"/>
      <c r="BG66" s="120"/>
      <c r="BH66" s="120"/>
      <c r="BI66" s="120"/>
      <c r="BJ66" s="120"/>
      <c r="BK66" s="120"/>
      <c r="BL66" s="120"/>
      <c r="BM66" s="120"/>
      <c r="BN66" s="120"/>
      <c r="BO66" s="120"/>
      <c r="BP66" s="120"/>
      <c r="BQ66" s="120"/>
      <c r="BR66" s="120"/>
      <c r="BS66" s="120"/>
      <c r="BT66" s="120"/>
      <c r="BU66" s="120"/>
      <c r="BV66" s="120"/>
      <c r="BW66" s="128"/>
      <c r="BX66" s="120"/>
      <c r="BY66" s="120"/>
      <c r="BZ66" s="120"/>
      <c r="CA66" s="120"/>
      <c r="CB66" s="120"/>
      <c r="CC66" s="120"/>
      <c r="CD66" s="120"/>
      <c r="CE66" s="120"/>
      <c r="CF66" s="120"/>
      <c r="CG66" s="120"/>
      <c r="CH66" s="120"/>
      <c r="CI66" s="120"/>
      <c r="CJ66" s="120"/>
      <c r="CK66" s="120"/>
      <c r="CL66" s="120"/>
      <c r="CM66" s="120"/>
      <c r="CN66" s="120"/>
      <c r="CO66" s="120"/>
      <c r="CP66" s="120"/>
      <c r="CQ66" s="120"/>
      <c r="CR66" s="120"/>
      <c r="CS66" s="120"/>
      <c r="CT66" s="120"/>
      <c r="CU66" s="120"/>
      <c r="CV66" s="120"/>
      <c r="CW66" s="109"/>
      <c r="CX66" s="109"/>
      <c r="CY66" s="109"/>
      <c r="CZ66" s="116"/>
      <c r="DA66" s="996" t="s">
        <v>239</v>
      </c>
      <c r="DB66" s="923"/>
      <c r="DC66" s="923"/>
      <c r="DD66" s="923"/>
      <c r="DE66" s="923"/>
      <c r="DF66" s="923"/>
      <c r="DG66" s="923"/>
      <c r="DH66" s="923"/>
      <c r="DI66" s="923"/>
      <c r="DJ66" s="923"/>
      <c r="DK66" s="923"/>
      <c r="DL66" s="923"/>
      <c r="DM66" s="923"/>
      <c r="DN66" s="923"/>
      <c r="DO66" s="923"/>
      <c r="DP66" s="923"/>
      <c r="DQ66" s="923"/>
      <c r="DR66" s="923"/>
      <c r="DS66" s="923"/>
      <c r="DT66" s="923"/>
      <c r="DU66" s="923"/>
      <c r="DV66" s="923"/>
      <c r="DW66" s="923"/>
      <c r="DX66" s="923"/>
      <c r="DY66" s="923"/>
      <c r="DZ66" s="923"/>
      <c r="EA66" s="923"/>
      <c r="EB66" s="923"/>
      <c r="EC66" s="923"/>
      <c r="ED66" s="923"/>
      <c r="EE66" s="923"/>
      <c r="EF66" s="923"/>
      <c r="EG66" s="923"/>
      <c r="EH66" s="923"/>
      <c r="EI66" s="923"/>
      <c r="EJ66" s="923"/>
      <c r="EK66" s="923"/>
      <c r="EL66" s="923"/>
      <c r="EM66" s="923"/>
      <c r="EN66" s="923"/>
      <c r="EO66" s="923"/>
      <c r="EP66" s="923"/>
      <c r="EQ66" s="923"/>
      <c r="ER66" s="923"/>
      <c r="ES66" s="923"/>
      <c r="ET66" s="923"/>
      <c r="EU66" s="923"/>
      <c r="EV66" s="923"/>
      <c r="EW66" s="923"/>
      <c r="EX66" s="923"/>
      <c r="EY66" s="923"/>
      <c r="EZ66" s="923"/>
      <c r="FA66" s="923"/>
      <c r="FB66" s="923"/>
      <c r="FC66" s="923"/>
      <c r="FD66" s="923"/>
      <c r="FE66" s="923"/>
      <c r="FF66" s="923"/>
      <c r="FG66" s="923"/>
      <c r="FH66" s="923"/>
      <c r="FI66" s="923"/>
      <c r="FJ66" s="923"/>
      <c r="FK66" s="923"/>
      <c r="FL66" s="923"/>
      <c r="FM66" s="923"/>
      <c r="FN66" s="923"/>
      <c r="FO66" s="923"/>
      <c r="FP66" s="923"/>
      <c r="FQ66" s="923"/>
      <c r="FR66" s="923"/>
      <c r="FS66" s="129"/>
      <c r="FT66" s="130"/>
      <c r="FU66" s="120"/>
      <c r="FV66" s="120"/>
      <c r="FW66" s="120"/>
      <c r="FX66" s="120"/>
      <c r="FY66" s="120"/>
      <c r="FZ66" s="120"/>
      <c r="GA66" s="120"/>
      <c r="GB66" s="120"/>
      <c r="GC66" s="120"/>
      <c r="GD66" s="120"/>
      <c r="GE66" s="120"/>
      <c r="GF66" s="120"/>
      <c r="GG66" s="120"/>
      <c r="GH66" s="120"/>
      <c r="GI66" s="120"/>
      <c r="GJ66" s="120"/>
      <c r="GK66" s="120"/>
      <c r="GL66" s="120"/>
      <c r="GM66" s="120"/>
      <c r="GN66" s="120"/>
      <c r="GO66" s="120"/>
      <c r="GP66" s="120"/>
      <c r="GQ66" s="120"/>
      <c r="GR66" s="124"/>
      <c r="GS66" s="115"/>
      <c r="GT66" s="109"/>
      <c r="GU66" s="109"/>
      <c r="GV66" s="109"/>
      <c r="GW66" s="116"/>
    </row>
    <row r="67" spans="1:205" s="152" customFormat="1" ht="15" customHeight="1">
      <c r="A67" s="111"/>
      <c r="B67" s="109"/>
      <c r="C67" s="127"/>
      <c r="D67" s="127"/>
      <c r="E67" s="131"/>
      <c r="F67" s="131"/>
      <c r="G67" s="131"/>
      <c r="H67" s="132"/>
      <c r="I67" s="1049" t="s">
        <v>556</v>
      </c>
      <c r="J67" s="1050"/>
      <c r="K67" s="1050"/>
      <c r="L67" s="1050"/>
      <c r="M67" s="1050"/>
      <c r="N67" s="1050"/>
      <c r="O67" s="1050"/>
      <c r="P67" s="1050"/>
      <c r="Q67" s="1050"/>
      <c r="R67" s="1050"/>
      <c r="S67" s="1050"/>
      <c r="T67" s="1050"/>
      <c r="U67" s="1050"/>
      <c r="V67" s="1050"/>
      <c r="W67" s="1050"/>
      <c r="X67" s="1050"/>
      <c r="Y67" s="1050"/>
      <c r="Z67" s="1050"/>
      <c r="AA67" s="1050"/>
      <c r="AB67" s="1050"/>
      <c r="AC67" s="1050"/>
      <c r="AD67" s="1050"/>
      <c r="AE67" s="1050"/>
      <c r="AF67" s="1050"/>
      <c r="AG67" s="1050"/>
      <c r="AH67" s="1050"/>
      <c r="AI67" s="1050"/>
      <c r="AJ67" s="1050"/>
      <c r="AK67" s="1050"/>
      <c r="AL67" s="1050"/>
      <c r="AM67" s="1050"/>
      <c r="AN67" s="1050"/>
      <c r="AO67" s="1050"/>
      <c r="AP67" s="1050"/>
      <c r="AQ67" s="1050"/>
      <c r="AR67" s="1050"/>
      <c r="AS67" s="1050"/>
      <c r="AT67" s="1050"/>
      <c r="AU67" s="1050"/>
      <c r="AV67" s="1050"/>
      <c r="AW67" s="1050"/>
      <c r="AX67" s="1050"/>
      <c r="AY67" s="1050"/>
      <c r="AZ67" s="1050"/>
      <c r="BA67" s="1050"/>
      <c r="BB67" s="1050"/>
      <c r="BC67" s="1050"/>
      <c r="BD67" s="1050"/>
      <c r="BE67" s="1050"/>
      <c r="BF67" s="1050"/>
      <c r="BG67" s="1050"/>
      <c r="BH67" s="1050"/>
      <c r="BI67" s="1050"/>
      <c r="BJ67" s="1050"/>
      <c r="BK67" s="1050"/>
      <c r="BL67" s="1050"/>
      <c r="BM67" s="1050"/>
      <c r="BN67" s="1050"/>
      <c r="BO67" s="1050"/>
      <c r="BP67" s="1050"/>
      <c r="BQ67" s="1050"/>
      <c r="BR67" s="1050"/>
      <c r="BS67" s="1050"/>
      <c r="BT67" s="1050"/>
      <c r="BU67" s="1050"/>
      <c r="BV67" s="1050"/>
      <c r="BW67" s="922" t="s">
        <v>240</v>
      </c>
      <c r="BX67" s="923"/>
      <c r="BY67" s="923"/>
      <c r="BZ67" s="923"/>
      <c r="CA67" s="923"/>
      <c r="CB67" s="923"/>
      <c r="CC67" s="923"/>
      <c r="CD67" s="923"/>
      <c r="CE67" s="923"/>
      <c r="CF67" s="923"/>
      <c r="CG67" s="923"/>
      <c r="CH67" s="923"/>
      <c r="CI67" s="923"/>
      <c r="CJ67" s="923"/>
      <c r="CK67" s="923"/>
      <c r="CL67" s="923"/>
      <c r="CM67" s="923"/>
      <c r="CN67" s="923"/>
      <c r="CO67" s="923"/>
      <c r="CP67" s="923"/>
      <c r="CQ67" s="923"/>
      <c r="CR67" s="923"/>
      <c r="CS67" s="923"/>
      <c r="CT67" s="923"/>
      <c r="CU67" s="923"/>
      <c r="CV67" s="924"/>
      <c r="CW67" s="198"/>
      <c r="CX67" s="199"/>
      <c r="CY67" s="199"/>
      <c r="CZ67" s="200"/>
      <c r="DA67" s="201"/>
      <c r="DB67" s="133"/>
      <c r="DC67" s="133"/>
      <c r="DD67" s="133"/>
      <c r="DE67" s="120"/>
      <c r="DF67" s="120"/>
      <c r="DG67" s="120"/>
      <c r="DH67" s="120"/>
      <c r="DI67" s="120"/>
      <c r="DJ67" s="120"/>
      <c r="DK67" s="120"/>
      <c r="DL67" s="120"/>
      <c r="DM67" s="996" t="s">
        <v>241</v>
      </c>
      <c r="DN67" s="923"/>
      <c r="DO67" s="923"/>
      <c r="DP67" s="923"/>
      <c r="DQ67" s="923"/>
      <c r="DR67" s="923"/>
      <c r="DS67" s="923"/>
      <c r="DT67" s="923"/>
      <c r="DU67" s="923"/>
      <c r="DV67" s="923"/>
      <c r="DW67" s="923"/>
      <c r="DX67" s="923"/>
      <c r="DY67" s="923"/>
      <c r="DZ67" s="923"/>
      <c r="EA67" s="923"/>
      <c r="EB67" s="923"/>
      <c r="EC67" s="923"/>
      <c r="ED67" s="923"/>
      <c r="EE67" s="923"/>
      <c r="EF67" s="923"/>
      <c r="EG67" s="923"/>
      <c r="EH67" s="923"/>
      <c r="EI67" s="923"/>
      <c r="EJ67" s="923"/>
      <c r="EK67" s="923"/>
      <c r="EL67" s="923"/>
      <c r="EM67" s="923"/>
      <c r="EN67" s="923"/>
      <c r="EO67" s="923"/>
      <c r="EP67" s="923"/>
      <c r="EQ67" s="923"/>
      <c r="ER67" s="923"/>
      <c r="ES67" s="923"/>
      <c r="ET67" s="923"/>
      <c r="EU67" s="923"/>
      <c r="EV67" s="923"/>
      <c r="EW67" s="923"/>
      <c r="EX67" s="923"/>
      <c r="EY67" s="923"/>
      <c r="EZ67" s="923"/>
      <c r="FA67" s="923"/>
      <c r="FB67" s="923"/>
      <c r="FC67" s="923"/>
      <c r="FD67" s="923"/>
      <c r="FE67" s="923"/>
      <c r="FF67" s="923"/>
      <c r="FG67" s="923"/>
      <c r="FH67" s="923"/>
      <c r="FI67" s="923"/>
      <c r="FJ67" s="923"/>
      <c r="FK67" s="923"/>
      <c r="FL67" s="923"/>
      <c r="FM67" s="923"/>
      <c r="FN67" s="923"/>
      <c r="FO67" s="923"/>
      <c r="FP67" s="924"/>
      <c r="FQ67" s="134"/>
      <c r="FR67" s="134"/>
      <c r="FS67" s="202"/>
      <c r="FT67" s="179"/>
      <c r="FU67" s="179"/>
      <c r="FV67" s="179"/>
      <c r="FW67" s="179"/>
      <c r="FX67" s="203"/>
      <c r="FY67" s="996" t="s">
        <v>240</v>
      </c>
      <c r="FZ67" s="923"/>
      <c r="GA67" s="923"/>
      <c r="GB67" s="923"/>
      <c r="GC67" s="923"/>
      <c r="GD67" s="923"/>
      <c r="GE67" s="923"/>
      <c r="GF67" s="923"/>
      <c r="GG67" s="923"/>
      <c r="GH67" s="923"/>
      <c r="GI67" s="923"/>
      <c r="GJ67" s="923"/>
      <c r="GK67" s="923"/>
      <c r="GL67" s="923"/>
      <c r="GM67" s="923"/>
      <c r="GN67" s="923"/>
      <c r="GO67" s="923"/>
      <c r="GP67" s="923"/>
      <c r="GQ67" s="923"/>
      <c r="GR67" s="997"/>
      <c r="GS67" s="115"/>
      <c r="GT67" s="109"/>
      <c r="GU67" s="109"/>
      <c r="GV67" s="109"/>
      <c r="GW67" s="116"/>
    </row>
    <row r="68" spans="1:205" s="152" customFormat="1" ht="15" customHeight="1">
      <c r="A68" s="111"/>
      <c r="B68" s="109"/>
      <c r="C68" s="127"/>
      <c r="D68" s="127"/>
      <c r="E68" s="131"/>
      <c r="F68" s="131"/>
      <c r="G68" s="131"/>
      <c r="H68" s="132"/>
      <c r="I68" s="922"/>
      <c r="J68" s="923"/>
      <c r="K68" s="923"/>
      <c r="L68" s="923"/>
      <c r="M68" s="923"/>
      <c r="N68" s="923"/>
      <c r="O68" s="923"/>
      <c r="P68" s="923"/>
      <c r="Q68" s="923"/>
      <c r="R68" s="923"/>
      <c r="S68" s="923"/>
      <c r="T68" s="923"/>
      <c r="U68" s="923"/>
      <c r="V68" s="923"/>
      <c r="W68" s="923"/>
      <c r="X68" s="923"/>
      <c r="Y68" s="923"/>
      <c r="Z68" s="923"/>
      <c r="AA68" s="923"/>
      <c r="AB68" s="923"/>
      <c r="AC68" s="923"/>
      <c r="AD68" s="923"/>
      <c r="AE68" s="923"/>
      <c r="AF68" s="923"/>
      <c r="AG68" s="923"/>
      <c r="AH68" s="923"/>
      <c r="AI68" s="923"/>
      <c r="AJ68" s="923"/>
      <c r="AK68" s="923"/>
      <c r="AL68" s="923"/>
      <c r="AM68" s="923"/>
      <c r="AN68" s="923"/>
      <c r="AO68" s="923"/>
      <c r="AP68" s="923"/>
      <c r="AQ68" s="923"/>
      <c r="AR68" s="923"/>
      <c r="AS68" s="923"/>
      <c r="AT68" s="923"/>
      <c r="AU68" s="923"/>
      <c r="AV68" s="923"/>
      <c r="AW68" s="923"/>
      <c r="AX68" s="923"/>
      <c r="AY68" s="923"/>
      <c r="AZ68" s="923"/>
      <c r="BA68" s="923"/>
      <c r="BB68" s="923"/>
      <c r="BC68" s="923"/>
      <c r="BD68" s="923"/>
      <c r="BE68" s="923"/>
      <c r="BF68" s="923"/>
      <c r="BG68" s="923"/>
      <c r="BH68" s="923"/>
      <c r="BI68" s="923"/>
      <c r="BJ68" s="923"/>
      <c r="BK68" s="923"/>
      <c r="BL68" s="923"/>
      <c r="BM68" s="923"/>
      <c r="BN68" s="923"/>
      <c r="BO68" s="923"/>
      <c r="BP68" s="923"/>
      <c r="BQ68" s="923"/>
      <c r="BR68" s="923"/>
      <c r="BS68" s="923"/>
      <c r="BT68" s="923"/>
      <c r="BU68" s="923"/>
      <c r="BV68" s="923"/>
      <c r="BW68" s="922" t="s">
        <v>825</v>
      </c>
      <c r="BX68" s="923"/>
      <c r="BY68" s="923"/>
      <c r="BZ68" s="923"/>
      <c r="CA68" s="923"/>
      <c r="CB68" s="923"/>
      <c r="CC68" s="923"/>
      <c r="CD68" s="923"/>
      <c r="CE68" s="923"/>
      <c r="CF68" s="923"/>
      <c r="CG68" s="923"/>
      <c r="CH68" s="923"/>
      <c r="CI68" s="923"/>
      <c r="CJ68" s="923"/>
      <c r="CK68" s="923"/>
      <c r="CL68" s="923"/>
      <c r="CM68" s="923"/>
      <c r="CN68" s="923"/>
      <c r="CO68" s="923"/>
      <c r="CP68" s="923"/>
      <c r="CQ68" s="923"/>
      <c r="CR68" s="923"/>
      <c r="CS68" s="923"/>
      <c r="CT68" s="923"/>
      <c r="CU68" s="923"/>
      <c r="CV68" s="924"/>
      <c r="CW68" s="937" t="s">
        <v>260</v>
      </c>
      <c r="CX68" s="938"/>
      <c r="CY68" s="938"/>
      <c r="CZ68" s="939"/>
      <c r="DA68" s="204"/>
      <c r="DB68" s="135"/>
      <c r="DC68" s="135"/>
      <c r="DD68" s="135"/>
      <c r="DE68" s="135"/>
      <c r="DF68" s="135"/>
      <c r="DG68" s="135"/>
      <c r="DH68" s="135"/>
      <c r="DI68" s="135"/>
      <c r="DJ68" s="135"/>
      <c r="DK68" s="135"/>
      <c r="DL68" s="135"/>
      <c r="DM68" s="943">
        <v>0.25</v>
      </c>
      <c r="DN68" s="944"/>
      <c r="DO68" s="944"/>
      <c r="DP68" s="944"/>
      <c r="DQ68" s="944"/>
      <c r="DR68" s="944"/>
      <c r="DS68" s="944"/>
      <c r="DT68" s="944"/>
      <c r="DU68" s="944"/>
      <c r="DV68" s="944"/>
      <c r="DW68" s="944"/>
      <c r="DX68" s="944"/>
      <c r="DY68" s="944"/>
      <c r="DZ68" s="944"/>
      <c r="EA68" s="944"/>
      <c r="EB68" s="945"/>
      <c r="EC68" s="969" t="s">
        <v>243</v>
      </c>
      <c r="ED68" s="970"/>
      <c r="EE68" s="970"/>
      <c r="EF68" s="970"/>
      <c r="EG68" s="970"/>
      <c r="EH68" s="970"/>
      <c r="EI68" s="970"/>
      <c r="EJ68" s="971"/>
      <c r="EK68" s="943">
        <v>0.25</v>
      </c>
      <c r="EL68" s="944"/>
      <c r="EM68" s="944"/>
      <c r="EN68" s="944"/>
      <c r="EO68" s="944"/>
      <c r="EP68" s="944"/>
      <c r="EQ68" s="944"/>
      <c r="ER68" s="944"/>
      <c r="ES68" s="944"/>
      <c r="ET68" s="944"/>
      <c r="EU68" s="944"/>
      <c r="EV68" s="944"/>
      <c r="EW68" s="944"/>
      <c r="EX68" s="944"/>
      <c r="EY68" s="944"/>
      <c r="EZ68" s="944"/>
      <c r="FA68" s="944"/>
      <c r="FB68" s="944"/>
      <c r="FC68" s="944"/>
      <c r="FD68" s="944"/>
      <c r="FE68" s="944"/>
      <c r="FF68" s="944"/>
      <c r="FG68" s="944"/>
      <c r="FH68" s="944"/>
      <c r="FI68" s="944"/>
      <c r="FJ68" s="944"/>
      <c r="FK68" s="944"/>
      <c r="FL68" s="944"/>
      <c r="FM68" s="944"/>
      <c r="FN68" s="944"/>
      <c r="FO68" s="944"/>
      <c r="FP68" s="945"/>
      <c r="FQ68" s="136"/>
      <c r="FR68" s="136"/>
      <c r="FS68" s="954" t="s">
        <v>260</v>
      </c>
      <c r="FT68" s="955"/>
      <c r="FU68" s="955"/>
      <c r="FV68" s="955"/>
      <c r="FW68" s="955"/>
      <c r="FX68" s="956"/>
      <c r="FY68" s="963" t="s">
        <v>242</v>
      </c>
      <c r="FZ68" s="964"/>
      <c r="GA68" s="964"/>
      <c r="GB68" s="964"/>
      <c r="GC68" s="964"/>
      <c r="GD68" s="964"/>
      <c r="GE68" s="964"/>
      <c r="GF68" s="964"/>
      <c r="GG68" s="964"/>
      <c r="GH68" s="964"/>
      <c r="GI68" s="964"/>
      <c r="GJ68" s="964"/>
      <c r="GK68" s="964"/>
      <c r="GL68" s="964"/>
      <c r="GM68" s="964"/>
      <c r="GN68" s="964"/>
      <c r="GO68" s="964"/>
      <c r="GP68" s="964"/>
      <c r="GQ68" s="964"/>
      <c r="GR68" s="965"/>
      <c r="GS68" s="115"/>
      <c r="GT68" s="109"/>
      <c r="GU68" s="109"/>
      <c r="GV68" s="109"/>
      <c r="GW68" s="116"/>
    </row>
    <row r="69" spans="1:205" s="152" customFormat="1" ht="15" customHeight="1">
      <c r="A69" s="137"/>
      <c r="B69" s="110"/>
      <c r="C69" s="138"/>
      <c r="D69" s="138"/>
      <c r="E69" s="139"/>
      <c r="F69" s="139"/>
      <c r="G69" s="139"/>
      <c r="H69" s="140"/>
      <c r="I69" s="1051"/>
      <c r="J69" s="1052"/>
      <c r="K69" s="1052"/>
      <c r="L69" s="1052"/>
      <c r="M69" s="1052"/>
      <c r="N69" s="1052"/>
      <c r="O69" s="1052"/>
      <c r="P69" s="1052"/>
      <c r="Q69" s="1052"/>
      <c r="R69" s="1052"/>
      <c r="S69" s="1052"/>
      <c r="T69" s="1052"/>
      <c r="U69" s="1052"/>
      <c r="V69" s="1052"/>
      <c r="W69" s="1052"/>
      <c r="X69" s="1052"/>
      <c r="Y69" s="1052"/>
      <c r="Z69" s="1052"/>
      <c r="AA69" s="1052"/>
      <c r="AB69" s="1052"/>
      <c r="AC69" s="1052"/>
      <c r="AD69" s="1052"/>
      <c r="AE69" s="1052"/>
      <c r="AF69" s="1052"/>
      <c r="AG69" s="1052"/>
      <c r="AH69" s="1052"/>
      <c r="AI69" s="1052"/>
      <c r="AJ69" s="1052"/>
      <c r="AK69" s="1052"/>
      <c r="AL69" s="1052"/>
      <c r="AM69" s="1052"/>
      <c r="AN69" s="1052"/>
      <c r="AO69" s="1052"/>
      <c r="AP69" s="1052"/>
      <c r="AQ69" s="1052"/>
      <c r="AR69" s="1052"/>
      <c r="AS69" s="1052"/>
      <c r="AT69" s="1052"/>
      <c r="AU69" s="1052"/>
      <c r="AV69" s="1052"/>
      <c r="AW69" s="1052"/>
      <c r="AX69" s="1052"/>
      <c r="AY69" s="1052"/>
      <c r="AZ69" s="1052"/>
      <c r="BA69" s="1052"/>
      <c r="BB69" s="1052"/>
      <c r="BC69" s="1052"/>
      <c r="BD69" s="1052"/>
      <c r="BE69" s="1052"/>
      <c r="BF69" s="1052"/>
      <c r="BG69" s="1052"/>
      <c r="BH69" s="1052"/>
      <c r="BI69" s="1052"/>
      <c r="BJ69" s="1052"/>
      <c r="BK69" s="1052"/>
      <c r="BL69" s="1052"/>
      <c r="BM69" s="1052"/>
      <c r="BN69" s="1052"/>
      <c r="BO69" s="1052"/>
      <c r="BP69" s="1052"/>
      <c r="BQ69" s="1052"/>
      <c r="BR69" s="1052"/>
      <c r="BS69" s="1052"/>
      <c r="BT69" s="1052"/>
      <c r="BU69" s="1052"/>
      <c r="BV69" s="1052"/>
      <c r="BW69" s="1069" t="s">
        <v>261</v>
      </c>
      <c r="BX69" s="1070"/>
      <c r="BY69" s="1070"/>
      <c r="BZ69" s="1070"/>
      <c r="CA69" s="1070"/>
      <c r="CB69" s="1070"/>
      <c r="CC69" s="1070"/>
      <c r="CD69" s="1070"/>
      <c r="CE69" s="1070"/>
      <c r="CF69" s="1070"/>
      <c r="CG69" s="1070"/>
      <c r="CH69" s="1070"/>
      <c r="CI69" s="1070"/>
      <c r="CJ69" s="1070"/>
      <c r="CK69" s="1070"/>
      <c r="CL69" s="1070"/>
      <c r="CM69" s="1070"/>
      <c r="CN69" s="1070"/>
      <c r="CO69" s="1070"/>
      <c r="CP69" s="1070"/>
      <c r="CQ69" s="1070"/>
      <c r="CR69" s="1070"/>
      <c r="CS69" s="1070"/>
      <c r="CT69" s="1070"/>
      <c r="CU69" s="1070"/>
      <c r="CV69" s="1071"/>
      <c r="CW69" s="940"/>
      <c r="CX69" s="941"/>
      <c r="CY69" s="941"/>
      <c r="CZ69" s="942"/>
      <c r="DA69" s="1053" t="s">
        <v>261</v>
      </c>
      <c r="DB69" s="1054"/>
      <c r="DC69" s="1054"/>
      <c r="DD69" s="1054"/>
      <c r="DE69" s="1054"/>
      <c r="DF69" s="1054"/>
      <c r="DG69" s="1054"/>
      <c r="DH69" s="1054"/>
      <c r="DI69" s="1054"/>
      <c r="DJ69" s="1054"/>
      <c r="DK69" s="1054"/>
      <c r="DL69" s="1054"/>
      <c r="DM69" s="1054"/>
      <c r="DN69" s="1054"/>
      <c r="DO69" s="1054"/>
      <c r="DP69" s="1054"/>
      <c r="DQ69" s="1054"/>
      <c r="DR69" s="1054"/>
      <c r="DS69" s="1054"/>
      <c r="DT69" s="1054"/>
      <c r="DU69" s="1054"/>
      <c r="DV69" s="1054"/>
      <c r="DW69" s="1054"/>
      <c r="DX69" s="1054"/>
      <c r="DY69" s="1054"/>
      <c r="DZ69" s="1054"/>
      <c r="EA69" s="1054"/>
      <c r="EB69" s="1055"/>
      <c r="EC69" s="972"/>
      <c r="ED69" s="973"/>
      <c r="EE69" s="973"/>
      <c r="EF69" s="973"/>
      <c r="EG69" s="973"/>
      <c r="EH69" s="973"/>
      <c r="EI69" s="973"/>
      <c r="EJ69" s="974"/>
      <c r="EK69" s="1080" t="s">
        <v>257</v>
      </c>
      <c r="EL69" s="1081"/>
      <c r="EM69" s="1081"/>
      <c r="EN69" s="1081"/>
      <c r="EO69" s="1081"/>
      <c r="EP69" s="1081"/>
      <c r="EQ69" s="1081"/>
      <c r="ER69" s="1081"/>
      <c r="ES69" s="1081"/>
      <c r="ET69" s="1081"/>
      <c r="EU69" s="1081"/>
      <c r="EV69" s="1081"/>
      <c r="EW69" s="1081"/>
      <c r="EX69" s="1081"/>
      <c r="EY69" s="1081"/>
      <c r="EZ69" s="1081"/>
      <c r="FA69" s="1081"/>
      <c r="FB69" s="1081"/>
      <c r="FC69" s="1081"/>
      <c r="FD69" s="1081"/>
      <c r="FE69" s="1081"/>
      <c r="FF69" s="1081"/>
      <c r="FG69" s="1081"/>
      <c r="FH69" s="1081"/>
      <c r="FI69" s="1081"/>
      <c r="FJ69" s="1081"/>
      <c r="FK69" s="1081"/>
      <c r="FL69" s="1081"/>
      <c r="FM69" s="1081"/>
      <c r="FN69" s="1081"/>
      <c r="FO69" s="1081"/>
      <c r="FP69" s="1081"/>
      <c r="FQ69" s="1081"/>
      <c r="FR69" s="1081"/>
      <c r="FS69" s="960"/>
      <c r="FT69" s="961"/>
      <c r="FU69" s="961"/>
      <c r="FV69" s="961"/>
      <c r="FW69" s="961"/>
      <c r="FX69" s="962"/>
      <c r="FY69" s="1080" t="s">
        <v>261</v>
      </c>
      <c r="FZ69" s="1081"/>
      <c r="GA69" s="1081"/>
      <c r="GB69" s="1081"/>
      <c r="GC69" s="1081"/>
      <c r="GD69" s="1081"/>
      <c r="GE69" s="1081"/>
      <c r="GF69" s="1081"/>
      <c r="GG69" s="1081"/>
      <c r="GH69" s="1081"/>
      <c r="GI69" s="1081"/>
      <c r="GJ69" s="1081"/>
      <c r="GK69" s="1081"/>
      <c r="GL69" s="1081"/>
      <c r="GM69" s="1081"/>
      <c r="GN69" s="1081"/>
      <c r="GO69" s="1081"/>
      <c r="GP69" s="1081"/>
      <c r="GQ69" s="1081"/>
      <c r="GR69" s="1082"/>
      <c r="GS69" s="141"/>
      <c r="GT69" s="110"/>
      <c r="GU69" s="110"/>
      <c r="GV69" s="110"/>
      <c r="GW69" s="142"/>
    </row>
    <row r="70" spans="1:205" s="152" customFormat="1">
      <c r="A70" s="111"/>
      <c r="B70" s="109"/>
      <c r="C70" s="127"/>
      <c r="D70" s="143"/>
      <c r="E70" s="111"/>
      <c r="F70" s="109"/>
      <c r="G70" s="109"/>
      <c r="H70" s="113"/>
      <c r="I70" s="112"/>
      <c r="J70" s="109"/>
      <c r="K70" s="109"/>
      <c r="L70" s="116"/>
      <c r="M70" s="111"/>
      <c r="N70" s="109"/>
      <c r="O70" s="109"/>
      <c r="P70" s="109"/>
      <c r="Q70" s="109"/>
      <c r="R70" s="109"/>
      <c r="S70" s="109"/>
      <c r="T70" s="116"/>
      <c r="U70" s="111"/>
      <c r="V70" s="109"/>
      <c r="W70" s="109"/>
      <c r="X70" s="109"/>
      <c r="Y70" s="109"/>
      <c r="Z70" s="109"/>
      <c r="AA70" s="109"/>
      <c r="AB70" s="116"/>
      <c r="AC70" s="111"/>
      <c r="AD70" s="109"/>
      <c r="AE70" s="109"/>
      <c r="AF70" s="109"/>
      <c r="AG70" s="109"/>
      <c r="AH70" s="109"/>
      <c r="AI70" s="109"/>
      <c r="AJ70" s="116"/>
      <c r="AK70" s="111"/>
      <c r="AL70" s="113"/>
      <c r="AM70" s="113"/>
      <c r="AN70" s="109"/>
      <c r="AO70" s="109"/>
      <c r="AP70" s="109"/>
      <c r="AQ70" s="109"/>
      <c r="AR70" s="116"/>
      <c r="AS70" s="111"/>
      <c r="AT70" s="109"/>
      <c r="AU70" s="109"/>
      <c r="AV70" s="109"/>
      <c r="AW70" s="109"/>
      <c r="AX70" s="109"/>
      <c r="AY70" s="109"/>
      <c r="AZ70" s="116"/>
      <c r="BA70" s="111"/>
      <c r="BB70" s="109"/>
      <c r="BC70" s="109"/>
      <c r="BD70" s="109"/>
      <c r="BE70" s="109"/>
      <c r="BF70" s="109"/>
      <c r="BG70" s="109"/>
      <c r="BH70" s="116"/>
      <c r="BI70" s="111"/>
      <c r="BJ70" s="109"/>
      <c r="BK70" s="109"/>
      <c r="BL70" s="109"/>
      <c r="BM70" s="109"/>
      <c r="BN70" s="109"/>
      <c r="BO70" s="109"/>
      <c r="BP70" s="116"/>
      <c r="BQ70" s="111"/>
      <c r="BR70" s="109"/>
      <c r="BS70" s="109"/>
      <c r="BT70" s="109"/>
      <c r="BU70" s="109"/>
      <c r="BV70" s="113"/>
      <c r="BW70" s="112"/>
      <c r="BX70" s="113"/>
      <c r="BY70" s="113"/>
      <c r="BZ70" s="113"/>
      <c r="CA70" s="109"/>
      <c r="CB70" s="109"/>
      <c r="CC70" s="109"/>
      <c r="CD70" s="109"/>
      <c r="CE70" s="109"/>
      <c r="CF70" s="116"/>
      <c r="CG70" s="111"/>
      <c r="CH70" s="109"/>
      <c r="CI70" s="109"/>
      <c r="CJ70" s="109"/>
      <c r="CK70" s="109"/>
      <c r="CL70" s="109"/>
      <c r="CM70" s="109"/>
      <c r="CN70" s="116"/>
      <c r="CO70" s="111"/>
      <c r="CP70" s="109"/>
      <c r="CQ70" s="109"/>
      <c r="CR70" s="109"/>
      <c r="CS70" s="109"/>
      <c r="CT70" s="109"/>
      <c r="CU70" s="109"/>
      <c r="CV70" s="113"/>
      <c r="CW70" s="144"/>
      <c r="CX70" s="113"/>
      <c r="CY70" s="109"/>
      <c r="CZ70" s="113"/>
      <c r="DA70" s="144"/>
      <c r="DB70" s="109"/>
      <c r="DC70" s="109"/>
      <c r="DD70" s="116"/>
      <c r="DE70" s="111"/>
      <c r="DF70" s="109"/>
      <c r="DG70" s="109"/>
      <c r="DH70" s="109"/>
      <c r="DI70" s="109"/>
      <c r="DJ70" s="109"/>
      <c r="DK70" s="109"/>
      <c r="DL70" s="116"/>
      <c r="DM70" s="111"/>
      <c r="DN70" s="109"/>
      <c r="DO70" s="109"/>
      <c r="DP70" s="109"/>
      <c r="DQ70" s="109"/>
      <c r="DR70" s="109"/>
      <c r="DS70" s="109"/>
      <c r="DT70" s="116"/>
      <c r="DU70" s="111"/>
      <c r="DV70" s="109"/>
      <c r="DW70" s="109"/>
      <c r="DX70" s="109"/>
      <c r="DY70" s="109"/>
      <c r="DZ70" s="109"/>
      <c r="EA70" s="109"/>
      <c r="EB70" s="116"/>
      <c r="EC70" s="111"/>
      <c r="ED70" s="109"/>
      <c r="EE70" s="109"/>
      <c r="EF70" s="109"/>
      <c r="EG70" s="109"/>
      <c r="EH70" s="109"/>
      <c r="EI70" s="109"/>
      <c r="EJ70" s="116"/>
      <c r="EK70" s="111"/>
      <c r="EL70" s="109"/>
      <c r="EM70" s="109"/>
      <c r="EN70" s="109"/>
      <c r="EO70" s="109"/>
      <c r="EP70" s="109"/>
      <c r="EQ70" s="109"/>
      <c r="ER70" s="116"/>
      <c r="ES70" s="111"/>
      <c r="ET70" s="109"/>
      <c r="EU70" s="109"/>
      <c r="EV70" s="109"/>
      <c r="EW70" s="109"/>
      <c r="EX70" s="109"/>
      <c r="EY70" s="109"/>
      <c r="EZ70" s="116"/>
      <c r="FA70" s="111"/>
      <c r="FB70" s="109"/>
      <c r="FC70" s="109"/>
      <c r="FD70" s="109"/>
      <c r="FE70" s="109"/>
      <c r="FF70" s="109"/>
      <c r="FG70" s="109"/>
      <c r="FH70" s="116"/>
      <c r="FI70" s="111"/>
      <c r="FJ70" s="109"/>
      <c r="FK70" s="109"/>
      <c r="FL70" s="109"/>
      <c r="FM70" s="109"/>
      <c r="FN70" s="113"/>
      <c r="FO70" s="109"/>
      <c r="FP70" s="116"/>
      <c r="FQ70" s="111"/>
      <c r="FR70" s="113"/>
      <c r="FS70" s="144"/>
      <c r="FT70" s="113"/>
      <c r="FU70" s="113"/>
      <c r="FV70" s="113"/>
      <c r="FW70" s="109"/>
      <c r="FX70" s="116"/>
      <c r="FY70" s="111"/>
      <c r="FZ70" s="109"/>
      <c r="GA70" s="109"/>
      <c r="GB70" s="109"/>
      <c r="GC70" s="109"/>
      <c r="GD70" s="109"/>
      <c r="GE70" s="109"/>
      <c r="GF70" s="116"/>
      <c r="GG70" s="111"/>
      <c r="GH70" s="109"/>
      <c r="GI70" s="109"/>
      <c r="GJ70" s="109"/>
      <c r="GK70" s="109"/>
      <c r="GL70" s="109"/>
      <c r="GM70" s="109"/>
      <c r="GN70" s="109"/>
      <c r="GO70" s="111"/>
      <c r="GP70" s="109"/>
      <c r="GQ70" s="109"/>
      <c r="GR70" s="109"/>
      <c r="GS70" s="112"/>
      <c r="GT70" s="109"/>
      <c r="GU70" s="109"/>
      <c r="GV70" s="109"/>
      <c r="GW70" s="116"/>
    </row>
    <row r="71" spans="1:205" s="152" customFormat="1">
      <c r="A71" s="145"/>
      <c r="B71" s="146"/>
      <c r="C71" s="146"/>
      <c r="D71" s="936">
        <v>8</v>
      </c>
      <c r="E71" s="936"/>
      <c r="F71" s="122"/>
      <c r="G71" s="122"/>
      <c r="H71" s="122"/>
      <c r="I71" s="147"/>
      <c r="J71" s="122"/>
      <c r="K71" s="122"/>
      <c r="L71" s="936">
        <v>9</v>
      </c>
      <c r="M71" s="936"/>
      <c r="N71" s="936"/>
      <c r="O71" s="936"/>
      <c r="P71" s="936"/>
      <c r="Q71" s="936"/>
      <c r="R71" s="936">
        <v>10</v>
      </c>
      <c r="S71" s="936"/>
      <c r="T71" s="936"/>
      <c r="U71" s="936"/>
      <c r="V71" s="936"/>
      <c r="W71" s="936"/>
      <c r="X71" s="936"/>
      <c r="Y71" s="936"/>
      <c r="Z71" s="936">
        <v>11</v>
      </c>
      <c r="AA71" s="936"/>
      <c r="AB71" s="936"/>
      <c r="AC71" s="936"/>
      <c r="AD71" s="936"/>
      <c r="AE71" s="936"/>
      <c r="AF71" s="936"/>
      <c r="AG71" s="936"/>
      <c r="AH71" s="122"/>
      <c r="AI71" s="936">
        <v>12</v>
      </c>
      <c r="AJ71" s="936"/>
      <c r="AK71" s="936"/>
      <c r="AL71" s="122"/>
      <c r="AM71" s="122"/>
      <c r="AN71" s="122"/>
      <c r="AO71" s="122"/>
      <c r="AP71" s="936">
        <v>13</v>
      </c>
      <c r="AQ71" s="936"/>
      <c r="AR71" s="936"/>
      <c r="AS71" s="936"/>
      <c r="AT71" s="936"/>
      <c r="AU71" s="936"/>
      <c r="AV71" s="936"/>
      <c r="AW71" s="936"/>
      <c r="AX71" s="936">
        <v>14</v>
      </c>
      <c r="AY71" s="936"/>
      <c r="AZ71" s="936"/>
      <c r="BA71" s="936"/>
      <c r="BB71" s="936"/>
      <c r="BC71" s="936"/>
      <c r="BD71" s="936"/>
      <c r="BE71" s="936"/>
      <c r="BF71" s="936">
        <v>15</v>
      </c>
      <c r="BG71" s="936"/>
      <c r="BH71" s="936"/>
      <c r="BI71" s="936"/>
      <c r="BJ71" s="936"/>
      <c r="BK71" s="936"/>
      <c r="BL71" s="936"/>
      <c r="BM71" s="936"/>
      <c r="BN71" s="936">
        <v>16</v>
      </c>
      <c r="BO71" s="936"/>
      <c r="BP71" s="936"/>
      <c r="BQ71" s="936"/>
      <c r="BR71" s="936"/>
      <c r="BS71" s="936"/>
      <c r="BT71" s="148"/>
      <c r="BU71" s="122"/>
      <c r="BV71" s="122"/>
      <c r="BW71" s="147"/>
      <c r="BX71" s="148"/>
      <c r="BY71" s="148"/>
      <c r="BZ71" s="148"/>
      <c r="CA71" s="148"/>
      <c r="CB71" s="122"/>
      <c r="CC71" s="122"/>
      <c r="CD71" s="936">
        <v>18</v>
      </c>
      <c r="CE71" s="936"/>
      <c r="CF71" s="936"/>
      <c r="CG71" s="936"/>
      <c r="CH71" s="936"/>
      <c r="CI71" s="936"/>
      <c r="CJ71" s="936"/>
      <c r="CK71" s="936"/>
      <c r="CL71" s="936">
        <v>19</v>
      </c>
      <c r="CM71" s="936"/>
      <c r="CN71" s="936"/>
      <c r="CO71" s="936"/>
      <c r="CP71" s="936"/>
      <c r="CQ71" s="936"/>
      <c r="CR71" s="936"/>
      <c r="CS71" s="936"/>
      <c r="CT71" s="936">
        <v>20</v>
      </c>
      <c r="CU71" s="936"/>
      <c r="CV71" s="936"/>
      <c r="CW71" s="936"/>
      <c r="CX71" s="936"/>
      <c r="CY71" s="936"/>
      <c r="CZ71" s="109"/>
      <c r="DA71" s="111"/>
      <c r="DB71" s="936">
        <v>21</v>
      </c>
      <c r="DC71" s="936"/>
      <c r="DD71" s="936"/>
      <c r="DE71" s="936"/>
      <c r="DF71" s="936"/>
      <c r="DG71" s="936"/>
      <c r="DH71" s="936"/>
      <c r="DI71" s="936"/>
      <c r="DJ71" s="936">
        <v>22</v>
      </c>
      <c r="DK71" s="936"/>
      <c r="DL71" s="936"/>
      <c r="DM71" s="936"/>
      <c r="DN71" s="936"/>
      <c r="DO71" s="936"/>
      <c r="DP71" s="936"/>
      <c r="DQ71" s="936"/>
      <c r="DR71" s="936">
        <v>23</v>
      </c>
      <c r="DS71" s="936"/>
      <c r="DT71" s="936"/>
      <c r="DU71" s="936"/>
      <c r="DV71" s="936"/>
      <c r="DW71" s="936"/>
      <c r="DX71" s="936"/>
      <c r="DY71" s="936"/>
      <c r="DZ71" s="936"/>
      <c r="EA71" s="936"/>
      <c r="EB71" s="936">
        <v>0</v>
      </c>
      <c r="EC71" s="936"/>
      <c r="ED71" s="936"/>
      <c r="EE71" s="936"/>
      <c r="EF71" s="936"/>
      <c r="EG71" s="936"/>
      <c r="EH71" s="936"/>
      <c r="EI71" s="936"/>
      <c r="EJ71" s="936">
        <v>1</v>
      </c>
      <c r="EK71" s="936"/>
      <c r="EL71" s="936"/>
      <c r="EM71" s="936"/>
      <c r="EN71" s="936"/>
      <c r="EO71" s="936"/>
      <c r="EP71" s="936"/>
      <c r="EQ71" s="936"/>
      <c r="ER71" s="936">
        <v>2</v>
      </c>
      <c r="ES71" s="936"/>
      <c r="ET71" s="936"/>
      <c r="EU71" s="936"/>
      <c r="EV71" s="936"/>
      <c r="EW71" s="936"/>
      <c r="EX71" s="936"/>
      <c r="EY71" s="936"/>
      <c r="EZ71" s="936">
        <v>3</v>
      </c>
      <c r="FA71" s="936"/>
      <c r="FB71" s="936"/>
      <c r="FC71" s="936"/>
      <c r="FD71" s="936"/>
      <c r="FE71" s="936"/>
      <c r="FF71" s="936"/>
      <c r="FG71" s="936"/>
      <c r="FH71" s="936">
        <v>4</v>
      </c>
      <c r="FI71" s="936"/>
      <c r="FJ71" s="936"/>
      <c r="FK71" s="936"/>
      <c r="FL71" s="936"/>
      <c r="FM71" s="936"/>
      <c r="FN71" s="122"/>
      <c r="FO71" s="122"/>
      <c r="FP71" s="936">
        <v>5</v>
      </c>
      <c r="FQ71" s="936"/>
      <c r="FR71" s="122"/>
      <c r="FS71" s="145"/>
      <c r="FT71" s="122"/>
      <c r="FU71" s="122"/>
      <c r="FV71" s="122"/>
      <c r="FW71" s="122"/>
      <c r="FX71" s="936">
        <v>6</v>
      </c>
      <c r="FY71" s="936"/>
      <c r="FZ71" s="936"/>
      <c r="GA71" s="936"/>
      <c r="GB71" s="936"/>
      <c r="GC71" s="936"/>
      <c r="GD71" s="936"/>
      <c r="GE71" s="936"/>
      <c r="GF71" s="936">
        <v>7</v>
      </c>
      <c r="GG71" s="936"/>
      <c r="GH71" s="936"/>
      <c r="GI71" s="936"/>
      <c r="GJ71" s="936"/>
      <c r="GK71" s="936"/>
      <c r="GL71" s="936"/>
      <c r="GM71" s="936"/>
      <c r="GN71" s="936">
        <v>8</v>
      </c>
      <c r="GO71" s="936"/>
      <c r="GP71" s="123"/>
      <c r="GQ71" s="123"/>
      <c r="GR71" s="123"/>
      <c r="GS71" s="149"/>
      <c r="GT71" s="123"/>
      <c r="GU71" s="123"/>
      <c r="GV71" s="123"/>
      <c r="GW71" s="150"/>
    </row>
    <row r="72" spans="1:205" s="152" customFormat="1">
      <c r="A72" s="111"/>
      <c r="B72" s="109"/>
      <c r="C72" s="109"/>
      <c r="E72" s="122"/>
      <c r="F72" s="951">
        <v>0.35416666666666669</v>
      </c>
      <c r="G72" s="951"/>
      <c r="H72" s="951"/>
      <c r="I72" s="951"/>
      <c r="J72" s="951"/>
      <c r="K72" s="951"/>
      <c r="L72" s="951"/>
      <c r="M72" s="122"/>
      <c r="N72" s="109"/>
      <c r="O72" s="109"/>
      <c r="P72" s="109"/>
      <c r="Q72" s="109"/>
      <c r="R72" s="109"/>
      <c r="S72" s="109"/>
      <c r="T72" s="122"/>
      <c r="U72" s="122"/>
      <c r="V72" s="109"/>
      <c r="W72" s="109"/>
      <c r="X72" s="109"/>
      <c r="Y72" s="109"/>
      <c r="Z72" s="109"/>
      <c r="AA72" s="109"/>
      <c r="AB72" s="122"/>
      <c r="AC72" s="122"/>
      <c r="AD72" s="109"/>
      <c r="AE72" s="109"/>
      <c r="AF72" s="109"/>
      <c r="AG72" s="109"/>
      <c r="AH72" s="109"/>
      <c r="AI72" s="153"/>
      <c r="AJ72" s="153"/>
      <c r="AK72" s="153"/>
      <c r="AL72" s="153"/>
      <c r="AM72" s="153"/>
      <c r="AN72" s="153"/>
      <c r="AO72" s="153"/>
      <c r="AP72" s="153"/>
      <c r="AU72" s="154"/>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T72" s="952" t="s">
        <v>271</v>
      </c>
      <c r="BU72" s="952"/>
      <c r="BV72" s="952"/>
      <c r="BW72" s="952"/>
      <c r="BX72" s="952"/>
      <c r="BY72" s="952"/>
      <c r="BZ72" s="952"/>
      <c r="CA72" s="952"/>
      <c r="CD72" s="109"/>
      <c r="CE72" s="109"/>
      <c r="CF72" s="109"/>
      <c r="CG72" s="155"/>
      <c r="CH72" s="109"/>
      <c r="CI72" s="109"/>
      <c r="CJ72" s="109"/>
      <c r="CK72" s="109"/>
      <c r="CL72" s="109"/>
      <c r="CM72" s="109"/>
      <c r="CN72" s="109"/>
      <c r="CO72" s="109"/>
      <c r="CP72" s="109"/>
      <c r="CQ72" s="109"/>
      <c r="CR72" s="109"/>
      <c r="CS72" s="109"/>
      <c r="CT72" s="109"/>
      <c r="CU72" s="109"/>
      <c r="CV72" s="109"/>
      <c r="CW72" s="951">
        <v>0.85416666666666663</v>
      </c>
      <c r="CX72" s="936"/>
      <c r="CY72" s="936"/>
      <c r="CZ72" s="936"/>
      <c r="DA72" s="936"/>
      <c r="DB72" s="936"/>
      <c r="DC72" s="936"/>
      <c r="DD72" s="936"/>
      <c r="DE72" s="109"/>
      <c r="DF72" s="109"/>
      <c r="DG72" s="109"/>
      <c r="DH72" s="109"/>
      <c r="DI72" s="109"/>
      <c r="DJ72" s="109"/>
      <c r="DK72" s="109"/>
      <c r="DL72" s="109"/>
      <c r="DM72" s="109"/>
      <c r="DN72" s="109"/>
      <c r="DO72" s="109"/>
      <c r="DP72" s="109"/>
      <c r="DQ72" s="109"/>
      <c r="DR72" s="109"/>
      <c r="DS72" s="109"/>
      <c r="DT72" s="109"/>
      <c r="DU72" s="109"/>
      <c r="DV72" s="109"/>
      <c r="DW72" s="109"/>
      <c r="DX72" s="109"/>
      <c r="DY72" s="109"/>
      <c r="DZ72" s="109"/>
      <c r="EA72" s="109"/>
      <c r="EB72" s="109"/>
      <c r="EC72" s="109"/>
      <c r="ED72" s="109"/>
      <c r="EE72" s="109"/>
      <c r="EF72" s="109"/>
      <c r="EG72" s="109"/>
      <c r="EH72" s="109"/>
      <c r="EI72" s="109"/>
      <c r="EJ72" s="109"/>
      <c r="EK72" s="109"/>
      <c r="EL72" s="109"/>
      <c r="EM72" s="109"/>
      <c r="EN72" s="109"/>
      <c r="EO72" s="109"/>
      <c r="EP72" s="109"/>
      <c r="EQ72" s="109"/>
      <c r="ER72" s="109"/>
      <c r="ES72" s="109"/>
      <c r="ET72" s="109"/>
      <c r="EU72" s="109"/>
      <c r="EV72" s="109"/>
      <c r="EW72" s="109"/>
      <c r="EX72" s="109"/>
      <c r="EY72" s="109"/>
      <c r="EZ72" s="109"/>
      <c r="FA72" s="109"/>
      <c r="FB72" s="109"/>
      <c r="FC72" s="109"/>
      <c r="FD72" s="109"/>
      <c r="FE72" s="109"/>
      <c r="FF72" s="109"/>
      <c r="FG72" s="109"/>
      <c r="FH72" s="109"/>
      <c r="FI72" s="109"/>
      <c r="FJ72" s="109"/>
      <c r="FK72" s="109"/>
      <c r="FL72" s="109"/>
      <c r="FM72" s="109"/>
      <c r="FN72" s="109"/>
      <c r="FO72" s="109"/>
      <c r="FP72" s="109"/>
      <c r="FQ72" s="953">
        <v>0.21875</v>
      </c>
      <c r="FR72" s="953"/>
      <c r="FS72" s="953"/>
      <c r="FT72" s="953"/>
      <c r="FU72" s="953"/>
      <c r="FV72" s="953"/>
      <c r="FW72" s="953"/>
      <c r="FX72" s="953"/>
      <c r="FY72" s="109"/>
      <c r="FZ72" s="109"/>
      <c r="GA72" s="109"/>
      <c r="GB72" s="109"/>
      <c r="GC72" s="109"/>
      <c r="GD72" s="109"/>
      <c r="GE72" s="109"/>
      <c r="GF72" s="109"/>
      <c r="GG72" s="109"/>
      <c r="GH72" s="109"/>
      <c r="GI72" s="109"/>
      <c r="GJ72" s="109"/>
      <c r="GK72" s="109"/>
      <c r="GL72" s="109"/>
      <c r="GM72" s="109"/>
      <c r="GN72" s="109"/>
      <c r="GO72" s="951">
        <v>0.35416666666666669</v>
      </c>
      <c r="GP72" s="951"/>
      <c r="GQ72" s="951"/>
      <c r="GR72" s="951"/>
      <c r="GS72" s="951"/>
      <c r="GT72" s="951"/>
      <c r="GU72" s="951"/>
      <c r="GV72" s="109"/>
      <c r="GW72" s="116"/>
    </row>
    <row r="73" spans="1:205" s="152" customFormat="1">
      <c r="A73" s="111"/>
      <c r="B73" s="109"/>
      <c r="C73" s="109"/>
      <c r="E73" s="122"/>
      <c r="F73" s="156"/>
      <c r="G73" s="156"/>
      <c r="H73" s="156"/>
      <c r="I73" s="156"/>
      <c r="J73" s="156"/>
      <c r="K73" s="156"/>
      <c r="L73" s="156"/>
      <c r="M73" s="122"/>
      <c r="N73" s="109"/>
      <c r="O73" s="109"/>
      <c r="P73" s="109"/>
      <c r="Q73" s="109"/>
      <c r="R73" s="109"/>
      <c r="S73" s="109"/>
      <c r="T73" s="122"/>
      <c r="U73" s="122"/>
      <c r="V73" s="109"/>
      <c r="W73" s="109"/>
      <c r="X73" s="109"/>
      <c r="Y73" s="109"/>
      <c r="Z73" s="109"/>
      <c r="AA73" s="109"/>
      <c r="AB73" s="122"/>
      <c r="AC73" s="122"/>
      <c r="AD73" s="109"/>
      <c r="AE73" s="109"/>
      <c r="AF73" s="109"/>
      <c r="AG73" s="109"/>
      <c r="AH73" s="109"/>
      <c r="AI73" s="153"/>
      <c r="AJ73" s="153"/>
      <c r="AK73" s="153"/>
      <c r="AL73" s="153"/>
      <c r="AM73" s="153"/>
      <c r="AN73" s="153"/>
      <c r="AO73" s="153"/>
      <c r="AP73" s="153"/>
      <c r="AU73" s="154"/>
      <c r="AV73" s="109"/>
      <c r="AW73" s="109"/>
      <c r="AX73" s="109"/>
      <c r="AY73" s="109"/>
      <c r="AZ73" s="109"/>
      <c r="BA73" s="109"/>
      <c r="BB73" s="109"/>
      <c r="BC73" s="109"/>
      <c r="BD73" s="109"/>
      <c r="BE73" s="109"/>
      <c r="BF73" s="109"/>
      <c r="BG73" s="109"/>
      <c r="BH73" s="109"/>
      <c r="BI73" s="109"/>
      <c r="BJ73" s="109"/>
      <c r="BK73" s="109"/>
      <c r="BL73" s="109"/>
      <c r="BM73" s="109"/>
      <c r="BN73" s="109"/>
      <c r="BO73" s="109"/>
      <c r="BP73" s="109"/>
      <c r="BQ73" s="109"/>
      <c r="BR73" s="109"/>
      <c r="BS73" s="109"/>
      <c r="CB73" s="157"/>
      <c r="CC73" s="157"/>
      <c r="CD73" s="109"/>
      <c r="CE73" s="109"/>
      <c r="CF73" s="109"/>
      <c r="CG73" s="155"/>
      <c r="CH73" s="109"/>
      <c r="CI73" s="109"/>
      <c r="CJ73" s="109"/>
      <c r="CK73" s="109"/>
      <c r="CL73" s="109"/>
      <c r="CM73" s="109"/>
      <c r="CN73" s="109"/>
      <c r="CO73" s="109"/>
      <c r="CP73" s="109"/>
      <c r="CQ73" s="109"/>
      <c r="CR73" s="109"/>
      <c r="CS73" s="109"/>
      <c r="CT73" s="109"/>
      <c r="CU73" s="109"/>
      <c r="CV73" s="109"/>
      <c r="CW73" s="156"/>
      <c r="CX73" s="123"/>
      <c r="CY73" s="123"/>
      <c r="CZ73" s="123"/>
      <c r="DA73" s="123"/>
      <c r="DB73" s="123"/>
      <c r="DC73" s="123"/>
      <c r="DD73" s="123"/>
      <c r="DE73" s="109"/>
      <c r="DF73" s="109"/>
      <c r="DG73" s="109"/>
      <c r="DH73" s="109"/>
      <c r="DI73" s="109"/>
      <c r="DJ73" s="109"/>
      <c r="DK73" s="109"/>
      <c r="DL73" s="109"/>
      <c r="DM73" s="109"/>
      <c r="DN73" s="109"/>
      <c r="DO73" s="109"/>
      <c r="DP73" s="109"/>
      <c r="DQ73" s="109"/>
      <c r="DR73" s="109"/>
      <c r="DS73" s="109"/>
      <c r="DT73" s="109"/>
      <c r="DU73" s="109"/>
      <c r="DV73" s="109"/>
      <c r="DW73" s="109"/>
      <c r="DX73" s="109"/>
      <c r="DY73" s="109"/>
      <c r="DZ73" s="109"/>
      <c r="EA73" s="109"/>
      <c r="EB73" s="109"/>
      <c r="EC73" s="109"/>
      <c r="ED73" s="109"/>
      <c r="EE73" s="109"/>
      <c r="EF73" s="109"/>
      <c r="EG73" s="109"/>
      <c r="EH73" s="109"/>
      <c r="EI73" s="109"/>
      <c r="EJ73" s="109"/>
      <c r="EK73" s="109"/>
      <c r="EL73" s="109"/>
      <c r="EM73" s="109"/>
      <c r="EN73" s="109"/>
      <c r="EO73" s="109"/>
      <c r="EP73" s="109"/>
      <c r="EQ73" s="109"/>
      <c r="ER73" s="109"/>
      <c r="ES73" s="109"/>
      <c r="ET73" s="109"/>
      <c r="EU73" s="109"/>
      <c r="EV73" s="109"/>
      <c r="EW73" s="109"/>
      <c r="EX73" s="109"/>
      <c r="EY73" s="109"/>
      <c r="EZ73" s="109"/>
      <c r="FA73" s="109"/>
      <c r="FB73" s="109"/>
      <c r="FC73" s="109"/>
      <c r="FD73" s="109"/>
      <c r="FE73" s="109"/>
      <c r="FF73" s="109"/>
      <c r="FG73" s="109"/>
      <c r="FH73" s="109"/>
      <c r="FI73" s="109"/>
      <c r="FJ73" s="109"/>
      <c r="FK73" s="109"/>
      <c r="FL73" s="109"/>
      <c r="FM73" s="109"/>
      <c r="FN73" s="109"/>
      <c r="FO73" s="109"/>
      <c r="FP73" s="109"/>
      <c r="FQ73" s="158"/>
      <c r="FR73" s="158"/>
      <c r="FS73" s="158"/>
      <c r="FT73" s="158"/>
      <c r="FU73" s="158"/>
      <c r="FV73" s="158"/>
      <c r="FW73" s="158"/>
      <c r="FX73" s="158"/>
      <c r="FY73" s="109"/>
      <c r="FZ73" s="109"/>
      <c r="GA73" s="109"/>
      <c r="GB73" s="109"/>
      <c r="GC73" s="109"/>
      <c r="GD73" s="109"/>
      <c r="GE73" s="109"/>
      <c r="GF73" s="109"/>
      <c r="GG73" s="109"/>
      <c r="GH73" s="109"/>
      <c r="GI73" s="109"/>
      <c r="GJ73" s="109"/>
      <c r="GK73" s="109"/>
      <c r="GL73" s="109"/>
      <c r="GM73" s="109"/>
      <c r="GN73" s="109"/>
      <c r="GO73" s="156"/>
      <c r="GP73" s="156"/>
      <c r="GQ73" s="156"/>
      <c r="GR73" s="156"/>
      <c r="GS73" s="156"/>
      <c r="GT73" s="156"/>
      <c r="GU73" s="156"/>
      <c r="GV73" s="109"/>
      <c r="GW73" s="116"/>
    </row>
    <row r="74" spans="1:205" s="152" customFormat="1" ht="13.2">
      <c r="A74" s="159"/>
      <c r="B74" s="160"/>
      <c r="C74" s="160"/>
      <c r="D74" s="160"/>
      <c r="E74" s="160"/>
      <c r="F74" s="160"/>
      <c r="G74" s="160"/>
      <c r="H74" s="160"/>
      <c r="I74" s="161" t="s">
        <v>245</v>
      </c>
      <c r="J74" s="161"/>
      <c r="K74" s="161"/>
      <c r="L74" s="161"/>
      <c r="M74" s="161"/>
      <c r="N74" s="161"/>
      <c r="O74" s="161"/>
      <c r="P74" s="161"/>
      <c r="Q74" s="161"/>
      <c r="R74" s="161"/>
      <c r="S74" s="161"/>
      <c r="T74" s="161"/>
      <c r="U74" s="161"/>
      <c r="V74" s="161"/>
      <c r="W74" s="161"/>
      <c r="X74" s="161"/>
      <c r="Y74" s="162"/>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c r="BV74" s="161"/>
      <c r="BW74" s="161"/>
      <c r="BX74" s="161"/>
      <c r="BY74" s="161"/>
      <c r="BZ74" s="161"/>
      <c r="CA74" s="161"/>
      <c r="CB74" s="161"/>
      <c r="CC74" s="161"/>
      <c r="CD74" s="161"/>
      <c r="CE74" s="161"/>
      <c r="CF74" s="161"/>
      <c r="CG74" s="161"/>
      <c r="CH74" s="161"/>
      <c r="CI74" s="161"/>
      <c r="CJ74" s="161"/>
      <c r="CK74" s="161"/>
      <c r="CL74" s="161"/>
      <c r="CM74" s="161"/>
      <c r="CN74" s="161"/>
      <c r="CO74" s="161"/>
      <c r="CP74" s="161"/>
      <c r="CQ74" s="161"/>
      <c r="CR74" s="161"/>
      <c r="CS74" s="161"/>
      <c r="CT74" s="161"/>
      <c r="CU74" s="161"/>
      <c r="CV74" s="161"/>
      <c r="CW74" s="161"/>
      <c r="CX74" s="161"/>
      <c r="CY74" s="161"/>
      <c r="CZ74" s="161"/>
      <c r="DA74" s="161"/>
      <c r="DB74" s="161"/>
      <c r="DC74" s="161"/>
      <c r="DD74" s="161"/>
      <c r="DE74" s="161"/>
      <c r="DF74" s="161"/>
      <c r="DG74" s="161"/>
      <c r="DH74" s="161"/>
      <c r="DI74" s="161"/>
      <c r="DJ74" s="161"/>
      <c r="DK74" s="161"/>
      <c r="DL74" s="161"/>
      <c r="DM74" s="161"/>
      <c r="DN74" s="161"/>
      <c r="DO74" s="161"/>
      <c r="DP74" s="161"/>
      <c r="DQ74" s="161"/>
      <c r="DR74" s="161"/>
      <c r="DS74" s="161"/>
      <c r="DT74" s="161"/>
      <c r="DU74" s="161"/>
      <c r="DV74" s="161"/>
      <c r="DW74" s="161"/>
      <c r="DX74" s="161"/>
      <c r="DY74" s="161"/>
      <c r="DZ74" s="161"/>
      <c r="EA74" s="161"/>
      <c r="EB74" s="161"/>
      <c r="EC74" s="161"/>
      <c r="ED74" s="161"/>
      <c r="EE74" s="161"/>
      <c r="EF74" s="161"/>
      <c r="EG74" s="161"/>
      <c r="EH74" s="161"/>
      <c r="EI74" s="161"/>
      <c r="EJ74" s="161"/>
      <c r="EK74" s="161"/>
      <c r="EL74" s="160"/>
      <c r="EM74" s="160"/>
      <c r="EN74" s="160"/>
      <c r="EO74" s="160"/>
      <c r="EP74" s="160"/>
      <c r="EQ74" s="160"/>
      <c r="ER74" s="160"/>
      <c r="ES74" s="160"/>
      <c r="ET74" s="160"/>
      <c r="EU74" s="160"/>
      <c r="EV74" s="160"/>
      <c r="EW74" s="160"/>
      <c r="EX74" s="160"/>
      <c r="EY74" s="160"/>
      <c r="EZ74" s="160"/>
      <c r="FA74" s="160"/>
      <c r="FB74" s="160"/>
      <c r="FC74" s="160"/>
      <c r="FD74" s="160"/>
      <c r="FE74" s="160"/>
      <c r="FF74" s="160"/>
      <c r="FG74" s="160"/>
      <c r="FH74" s="160"/>
      <c r="FI74" s="160"/>
      <c r="FJ74" s="160"/>
      <c r="FK74" s="160"/>
      <c r="FL74" s="160"/>
      <c r="FM74" s="160"/>
      <c r="FN74" s="160"/>
      <c r="FO74" s="160"/>
      <c r="FP74" s="160"/>
      <c r="FQ74" s="160"/>
      <c r="FR74" s="160"/>
      <c r="FS74" s="160"/>
      <c r="FT74" s="160"/>
      <c r="FU74" s="160"/>
      <c r="FV74" s="160"/>
      <c r="FW74" s="160"/>
      <c r="FX74" s="160"/>
      <c r="FY74" s="160"/>
      <c r="FZ74" s="160"/>
      <c r="GA74" s="160"/>
      <c r="GB74" s="160"/>
      <c r="GC74" s="160"/>
      <c r="GD74" s="160"/>
      <c r="GE74" s="160"/>
      <c r="GF74" s="160"/>
      <c r="GG74" s="160"/>
      <c r="GH74" s="160"/>
      <c r="GI74" s="160"/>
      <c r="GJ74" s="160"/>
      <c r="GK74" s="160"/>
      <c r="GL74" s="160"/>
      <c r="GM74" s="160"/>
      <c r="GN74" s="160"/>
      <c r="GO74" s="160"/>
      <c r="GP74" s="160"/>
      <c r="GQ74" s="160"/>
      <c r="GR74" s="160"/>
      <c r="GS74" s="160"/>
      <c r="GT74" s="160"/>
      <c r="GU74" s="160"/>
      <c r="GV74" s="160"/>
      <c r="GW74" s="163"/>
    </row>
    <row r="75" spans="1:205" s="152" customFormat="1" ht="13.2">
      <c r="A75" s="159"/>
      <c r="B75" s="160"/>
      <c r="C75" s="160"/>
      <c r="D75" s="160"/>
      <c r="E75" s="160"/>
      <c r="F75" s="160"/>
      <c r="G75" s="160"/>
      <c r="H75" s="160"/>
      <c r="I75" s="161"/>
      <c r="J75" s="161"/>
      <c r="K75" s="161"/>
      <c r="L75" s="161"/>
      <c r="M75" s="161"/>
      <c r="N75" s="161"/>
      <c r="O75" s="161"/>
      <c r="P75" s="161"/>
      <c r="Q75" s="161"/>
      <c r="R75" s="161"/>
      <c r="S75" s="161"/>
      <c r="T75" s="161"/>
      <c r="U75" s="161"/>
      <c r="V75" s="161"/>
      <c r="W75" s="161"/>
      <c r="X75" s="161"/>
      <c r="Y75" s="162"/>
      <c r="Z75" s="161"/>
      <c r="AA75" s="161"/>
      <c r="AB75" s="161"/>
      <c r="AC75" s="161"/>
      <c r="AD75" s="161"/>
      <c r="AE75" s="161"/>
      <c r="AF75" s="161"/>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61"/>
      <c r="BC75" s="161"/>
      <c r="BD75" s="161"/>
      <c r="BE75" s="161"/>
      <c r="BF75" s="161"/>
      <c r="BG75" s="161"/>
      <c r="BH75" s="161"/>
      <c r="BI75" s="161"/>
      <c r="BJ75" s="161"/>
      <c r="BK75" s="161"/>
      <c r="BL75" s="161"/>
      <c r="BM75" s="161"/>
      <c r="BN75" s="161"/>
      <c r="BO75" s="161"/>
      <c r="BP75" s="161"/>
      <c r="BQ75" s="161"/>
      <c r="BR75" s="161"/>
      <c r="BS75" s="161"/>
      <c r="BT75" s="161"/>
      <c r="BU75" s="161"/>
      <c r="BV75" s="161"/>
      <c r="BW75" s="161"/>
      <c r="BX75" s="161"/>
      <c r="BY75" s="161"/>
      <c r="BZ75" s="161"/>
      <c r="CA75" s="161"/>
      <c r="CB75" s="161"/>
      <c r="CC75" s="161"/>
      <c r="CD75" s="161"/>
      <c r="CE75" s="161"/>
      <c r="CF75" s="161"/>
      <c r="CG75" s="161"/>
      <c r="CH75" s="161"/>
      <c r="CI75" s="161"/>
      <c r="CJ75" s="161"/>
      <c r="CK75" s="161"/>
      <c r="CL75" s="161"/>
      <c r="CM75" s="161"/>
      <c r="CN75" s="161"/>
      <c r="CO75" s="161"/>
      <c r="CP75" s="161"/>
      <c r="CQ75" s="161"/>
      <c r="CR75" s="161"/>
      <c r="CS75" s="161"/>
      <c r="CT75" s="161"/>
      <c r="CU75" s="161"/>
      <c r="CV75" s="161"/>
      <c r="CW75" s="161"/>
      <c r="CX75" s="161"/>
      <c r="CY75" s="161"/>
      <c r="CZ75" s="161"/>
      <c r="DA75" s="161"/>
      <c r="DB75" s="161"/>
      <c r="DC75" s="161"/>
      <c r="DD75" s="161"/>
      <c r="DE75" s="161"/>
      <c r="DF75" s="161"/>
      <c r="DG75" s="161"/>
      <c r="DH75" s="161"/>
      <c r="DI75" s="161"/>
      <c r="DJ75" s="161"/>
      <c r="DK75" s="161"/>
      <c r="DL75" s="161"/>
      <c r="DM75" s="161"/>
      <c r="DN75" s="161"/>
      <c r="DO75" s="161"/>
      <c r="DP75" s="161"/>
      <c r="DQ75" s="161"/>
      <c r="DR75" s="161"/>
      <c r="DS75" s="161"/>
      <c r="DT75" s="161"/>
      <c r="DU75" s="161"/>
      <c r="DV75" s="161"/>
      <c r="DW75" s="161"/>
      <c r="DX75" s="161"/>
      <c r="DY75" s="161"/>
      <c r="DZ75" s="161"/>
      <c r="EA75" s="161"/>
      <c r="EB75" s="161"/>
      <c r="EC75" s="161"/>
      <c r="ED75" s="161"/>
      <c r="EE75" s="161"/>
      <c r="EF75" s="161"/>
      <c r="EG75" s="161"/>
      <c r="EH75" s="161"/>
      <c r="EI75" s="161"/>
      <c r="EJ75" s="161"/>
      <c r="EK75" s="161"/>
      <c r="EL75" s="160"/>
      <c r="EM75" s="160"/>
      <c r="EN75" s="160"/>
      <c r="EO75" s="160"/>
      <c r="EP75" s="160"/>
      <c r="EQ75" s="160"/>
      <c r="ER75" s="160"/>
      <c r="ES75" s="160"/>
      <c r="ET75" s="160"/>
      <c r="EU75" s="160"/>
      <c r="EV75" s="160"/>
      <c r="EW75" s="160"/>
      <c r="EX75" s="160"/>
      <c r="EY75" s="160"/>
      <c r="EZ75" s="160"/>
      <c r="FA75" s="160"/>
      <c r="FB75" s="160"/>
      <c r="FC75" s="160"/>
      <c r="FD75" s="160"/>
      <c r="FE75" s="160"/>
      <c r="FF75" s="160"/>
      <c r="FG75" s="160"/>
      <c r="FH75" s="160"/>
      <c r="FI75" s="160"/>
      <c r="FJ75" s="160"/>
      <c r="FK75" s="160"/>
      <c r="FL75" s="160"/>
      <c r="FM75" s="160"/>
      <c r="FN75" s="160"/>
      <c r="FO75" s="160"/>
      <c r="FP75" s="160"/>
      <c r="FQ75" s="160"/>
      <c r="FR75" s="160"/>
      <c r="FS75" s="160"/>
      <c r="FT75" s="160"/>
      <c r="FU75" s="160"/>
      <c r="FV75" s="160"/>
      <c r="FW75" s="160"/>
      <c r="FX75" s="160"/>
      <c r="FY75" s="160"/>
      <c r="FZ75" s="160"/>
      <c r="GA75" s="160"/>
      <c r="GB75" s="160"/>
      <c r="GC75" s="160"/>
      <c r="GD75" s="160"/>
      <c r="GE75" s="160"/>
      <c r="GF75" s="160"/>
      <c r="GG75" s="160"/>
      <c r="GH75" s="160"/>
      <c r="GI75" s="160"/>
      <c r="GJ75" s="160"/>
      <c r="GK75" s="160"/>
      <c r="GL75" s="160"/>
      <c r="GM75" s="160"/>
      <c r="GN75" s="160"/>
      <c r="GO75" s="160"/>
      <c r="GP75" s="160"/>
      <c r="GQ75" s="160"/>
      <c r="GR75" s="160"/>
      <c r="GS75" s="160"/>
      <c r="GT75" s="160"/>
      <c r="GU75" s="160"/>
      <c r="GV75" s="160"/>
      <c r="GW75" s="163"/>
    </row>
    <row r="76" spans="1:205" s="152" customFormat="1" ht="13.2">
      <c r="A76" s="159"/>
      <c r="B76" s="160"/>
      <c r="C76" s="160"/>
      <c r="D76" s="160"/>
      <c r="E76" s="160"/>
      <c r="F76" s="160"/>
      <c r="G76" s="160"/>
      <c r="H76" s="160"/>
      <c r="I76" s="161"/>
      <c r="J76" s="161"/>
      <c r="K76" s="161" t="s">
        <v>246</v>
      </c>
      <c r="L76" s="161"/>
      <c r="M76" s="161"/>
      <c r="N76" s="161"/>
      <c r="O76" s="161"/>
      <c r="P76" s="161"/>
      <c r="Q76" s="161"/>
      <c r="R76" s="161"/>
      <c r="S76" s="161"/>
      <c r="T76" s="161"/>
      <c r="U76" s="161"/>
      <c r="V76" s="161"/>
      <c r="W76" s="161"/>
      <c r="X76" s="161"/>
      <c r="Y76" s="162"/>
      <c r="Z76" s="161"/>
      <c r="AA76" s="161"/>
      <c r="AB76" s="160"/>
      <c r="AC76" s="160"/>
      <c r="AD76" s="160"/>
      <c r="AE76" s="160"/>
      <c r="AF76" s="160"/>
      <c r="AG76" s="160"/>
      <c r="AH76" s="160"/>
      <c r="AI76" s="160"/>
      <c r="AJ76" s="161" t="s">
        <v>247</v>
      </c>
      <c r="AK76" s="161"/>
      <c r="AL76" s="161"/>
      <c r="AM76" s="161"/>
      <c r="AN76" s="161"/>
      <c r="AO76" s="161"/>
      <c r="AP76" s="161"/>
      <c r="AQ76" s="161"/>
      <c r="AR76" s="161"/>
      <c r="AS76" s="161"/>
      <c r="AT76" s="161"/>
      <c r="AU76" s="161"/>
      <c r="AV76" s="161"/>
      <c r="AW76" s="161"/>
      <c r="AX76" s="161"/>
      <c r="AY76" s="161"/>
      <c r="AZ76" s="161"/>
      <c r="BA76" s="161"/>
      <c r="BB76" s="161"/>
      <c r="BC76" s="161"/>
      <c r="BD76" s="161"/>
      <c r="BE76" s="161"/>
      <c r="BF76" s="161"/>
      <c r="BG76" s="161"/>
      <c r="BH76" s="161"/>
      <c r="BI76" s="161"/>
      <c r="BJ76" s="161"/>
      <c r="BK76" s="161"/>
      <c r="BL76" s="161"/>
      <c r="BM76" s="161"/>
      <c r="BN76" s="161"/>
      <c r="BO76" s="161"/>
      <c r="BP76" s="161"/>
      <c r="BQ76" s="161"/>
      <c r="BR76" s="161"/>
      <c r="BS76" s="161"/>
      <c r="BT76" s="161"/>
      <c r="BU76" s="161"/>
      <c r="BV76" s="161"/>
      <c r="BW76" s="161"/>
      <c r="BX76" s="161"/>
      <c r="BY76" s="161"/>
      <c r="BZ76" s="161"/>
      <c r="CA76" s="161"/>
      <c r="CB76" s="161"/>
      <c r="CC76" s="161"/>
      <c r="CD76" s="161"/>
      <c r="CE76" s="161"/>
      <c r="CF76" s="161"/>
      <c r="CG76" s="161"/>
      <c r="CH76" s="161"/>
      <c r="CI76" s="161"/>
      <c r="CJ76" s="161"/>
      <c r="CK76" s="161"/>
      <c r="CL76" s="161"/>
      <c r="CM76" s="161"/>
      <c r="CN76" s="161"/>
      <c r="CO76" s="161"/>
      <c r="CP76" s="161"/>
      <c r="CQ76" s="161"/>
      <c r="CR76" s="161"/>
      <c r="CS76" s="161"/>
      <c r="CT76" s="161"/>
      <c r="CU76" s="161"/>
      <c r="CV76" s="161"/>
      <c r="CW76" s="161"/>
      <c r="CX76" s="161"/>
      <c r="CY76" s="161"/>
      <c r="CZ76" s="161"/>
      <c r="DA76" s="161"/>
      <c r="DB76" s="161"/>
      <c r="DC76" s="161"/>
      <c r="DD76" s="161"/>
      <c r="DE76" s="161"/>
      <c r="DF76" s="161"/>
      <c r="DG76" s="161"/>
      <c r="DH76" s="161"/>
      <c r="DI76" s="161"/>
      <c r="DJ76" s="161"/>
      <c r="DK76" s="161"/>
      <c r="DL76" s="161"/>
      <c r="DM76" s="161"/>
      <c r="DN76" s="161"/>
      <c r="DO76" s="161"/>
      <c r="DP76" s="161"/>
      <c r="DQ76" s="161"/>
      <c r="DR76" s="161"/>
      <c r="DS76" s="161"/>
      <c r="DT76" s="161"/>
      <c r="DU76" s="161"/>
      <c r="DV76" s="161"/>
      <c r="DW76" s="161"/>
      <c r="DX76" s="161"/>
      <c r="DY76" s="161"/>
      <c r="DZ76" s="161"/>
      <c r="EA76" s="161"/>
      <c r="EB76" s="161"/>
      <c r="EC76" s="161"/>
      <c r="ED76" s="161"/>
      <c r="EE76" s="161"/>
      <c r="EF76" s="161"/>
      <c r="EG76" s="161"/>
      <c r="EH76" s="161"/>
      <c r="EI76" s="161"/>
      <c r="EJ76" s="161"/>
      <c r="EK76" s="161"/>
      <c r="EL76" s="160"/>
      <c r="EM76" s="160"/>
      <c r="EN76" s="160"/>
      <c r="EO76" s="160"/>
      <c r="EP76" s="160"/>
      <c r="EQ76" s="160"/>
      <c r="ER76" s="160"/>
      <c r="ES76" s="160"/>
      <c r="ET76" s="160"/>
      <c r="EU76" s="160"/>
      <c r="EV76" s="160"/>
      <c r="EW76" s="160"/>
      <c r="EX76" s="160"/>
      <c r="EY76" s="160"/>
      <c r="EZ76" s="160"/>
      <c r="FA76" s="160"/>
      <c r="FB76" s="160"/>
      <c r="FC76" s="160"/>
      <c r="FD76" s="160"/>
      <c r="FE76" s="160"/>
      <c r="FF76" s="160"/>
      <c r="FG76" s="160"/>
      <c r="FH76" s="160"/>
      <c r="FI76" s="160"/>
      <c r="FJ76" s="160"/>
      <c r="FK76" s="160"/>
      <c r="FL76" s="160"/>
      <c r="FM76" s="160"/>
      <c r="FN76" s="160"/>
      <c r="FO76" s="160"/>
      <c r="FP76" s="160"/>
      <c r="FQ76" s="160"/>
      <c r="FR76" s="160"/>
      <c r="FS76" s="160"/>
      <c r="FT76" s="160"/>
      <c r="FU76" s="160"/>
      <c r="FV76" s="160"/>
      <c r="FW76" s="160"/>
      <c r="FX76" s="160"/>
      <c r="FY76" s="160"/>
      <c r="FZ76" s="160"/>
      <c r="GA76" s="160"/>
      <c r="GB76" s="160"/>
      <c r="GC76" s="160"/>
      <c r="GD76" s="160"/>
      <c r="GE76" s="160"/>
      <c r="GF76" s="160"/>
      <c r="GG76" s="160"/>
      <c r="GH76" s="160"/>
      <c r="GI76" s="160"/>
      <c r="GJ76" s="160"/>
      <c r="GK76" s="160"/>
      <c r="GL76" s="160"/>
      <c r="GM76" s="160"/>
      <c r="GN76" s="160"/>
      <c r="GO76" s="160"/>
      <c r="GP76" s="160"/>
      <c r="GQ76" s="160"/>
      <c r="GR76" s="160"/>
      <c r="GS76" s="160"/>
      <c r="GT76" s="160"/>
      <c r="GU76" s="160"/>
      <c r="GV76" s="160"/>
      <c r="GW76" s="163"/>
    </row>
    <row r="77" spans="1:205" s="152" customFormat="1" ht="13.2">
      <c r="A77" s="159"/>
      <c r="B77" s="160"/>
      <c r="C77" s="160"/>
      <c r="D77" s="160"/>
      <c r="E77" s="160"/>
      <c r="F77" s="160"/>
      <c r="G77" s="160"/>
      <c r="H77" s="160"/>
      <c r="I77" s="161"/>
      <c r="J77" s="161"/>
      <c r="K77" s="161"/>
      <c r="L77" s="161"/>
      <c r="M77" s="161"/>
      <c r="N77" s="161"/>
      <c r="O77" s="161"/>
      <c r="P77" s="161"/>
      <c r="Q77" s="161"/>
      <c r="R77" s="161"/>
      <c r="S77" s="161"/>
      <c r="T77" s="161"/>
      <c r="U77" s="161"/>
      <c r="V77" s="161"/>
      <c r="W77" s="161"/>
      <c r="X77" s="161"/>
      <c r="Y77" s="162"/>
      <c r="Z77" s="161"/>
      <c r="AA77" s="161"/>
      <c r="AB77" s="160"/>
      <c r="AC77" s="160"/>
      <c r="AD77" s="160"/>
      <c r="AE77" s="160"/>
      <c r="AF77" s="160"/>
      <c r="AG77" s="160"/>
      <c r="AH77" s="160"/>
      <c r="AI77" s="160"/>
      <c r="AJ77" s="161"/>
      <c r="AK77" s="161"/>
      <c r="AL77" s="161" t="s">
        <v>262</v>
      </c>
      <c r="AM77" s="161"/>
      <c r="AN77" s="161"/>
      <c r="AO77" s="161"/>
      <c r="AP77" s="161"/>
      <c r="AQ77" s="161"/>
      <c r="AR77" s="161"/>
      <c r="AS77" s="161"/>
      <c r="AT77" s="161"/>
      <c r="AU77" s="161"/>
      <c r="AV77" s="161"/>
      <c r="AW77" s="161"/>
      <c r="AX77" s="161"/>
      <c r="AY77" s="161"/>
      <c r="AZ77" s="161"/>
      <c r="BA77" s="161"/>
      <c r="BB77" s="161"/>
      <c r="BC77" s="161"/>
      <c r="BD77" s="161"/>
      <c r="BE77" s="161"/>
      <c r="BF77" s="161"/>
      <c r="BG77" s="161"/>
      <c r="BH77" s="161"/>
      <c r="BI77" s="161"/>
      <c r="BJ77" s="161"/>
      <c r="BK77" s="161"/>
      <c r="BL77" s="161"/>
      <c r="BM77" s="161"/>
      <c r="BN77" s="161"/>
      <c r="BO77" s="161"/>
      <c r="BP77" s="161"/>
      <c r="BQ77" s="161"/>
      <c r="BR77" s="161"/>
      <c r="BS77" s="161"/>
      <c r="BT77" s="161"/>
      <c r="BU77" s="161"/>
      <c r="BV77" s="161"/>
      <c r="BW77" s="161"/>
      <c r="BX77" s="161"/>
      <c r="BY77" s="161"/>
      <c r="BZ77" s="161"/>
      <c r="CA77" s="161"/>
      <c r="CB77" s="161"/>
      <c r="CC77" s="161"/>
      <c r="CD77" s="161"/>
      <c r="CE77" s="161"/>
      <c r="CF77" s="161"/>
      <c r="CG77" s="161"/>
      <c r="CH77" s="161"/>
      <c r="CI77" s="161"/>
      <c r="CJ77" s="161"/>
      <c r="CK77" s="161"/>
      <c r="CL77" s="161"/>
      <c r="CM77" s="161"/>
      <c r="CN77" s="161"/>
      <c r="CO77" s="161"/>
      <c r="CP77" s="161"/>
      <c r="CQ77" s="161"/>
      <c r="CR77" s="161"/>
      <c r="CS77" s="161"/>
      <c r="CT77" s="161"/>
      <c r="CU77" s="161"/>
      <c r="CV77" s="161"/>
      <c r="CW77" s="161"/>
      <c r="CX77" s="161"/>
      <c r="CY77" s="161"/>
      <c r="CZ77" s="161"/>
      <c r="DA77" s="161"/>
      <c r="DB77" s="161"/>
      <c r="DC77" s="161"/>
      <c r="DD77" s="161"/>
      <c r="DE77" s="161"/>
      <c r="DF77" s="161"/>
      <c r="DG77" s="161"/>
      <c r="DH77" s="161"/>
      <c r="DI77" s="161"/>
      <c r="DJ77" s="161"/>
      <c r="DK77" s="161"/>
      <c r="DL77" s="161"/>
      <c r="DM77" s="161"/>
      <c r="DN77" s="161"/>
      <c r="DO77" s="161"/>
      <c r="DP77" s="161"/>
      <c r="DQ77" s="161"/>
      <c r="DR77" s="161"/>
      <c r="DS77" s="161"/>
      <c r="DT77" s="161"/>
      <c r="DU77" s="161"/>
      <c r="DV77" s="161"/>
      <c r="DW77" s="161"/>
      <c r="DX77" s="161"/>
      <c r="DY77" s="161"/>
      <c r="DZ77" s="161"/>
      <c r="EA77" s="161"/>
      <c r="EB77" s="161"/>
      <c r="EC77" s="161"/>
      <c r="ED77" s="161"/>
      <c r="EE77" s="161"/>
      <c r="EF77" s="161"/>
      <c r="EG77" s="161"/>
      <c r="EH77" s="161"/>
      <c r="EI77" s="161"/>
      <c r="EJ77" s="161"/>
      <c r="EK77" s="161"/>
      <c r="EL77" s="160"/>
      <c r="EM77" s="160"/>
      <c r="EN77" s="160"/>
      <c r="EO77" s="160"/>
      <c r="EP77" s="160"/>
      <c r="EQ77" s="160"/>
      <c r="ER77" s="160"/>
      <c r="ES77" s="160"/>
      <c r="ET77" s="160"/>
      <c r="EU77" s="160"/>
      <c r="EV77" s="160"/>
      <c r="EW77" s="160"/>
      <c r="EX77" s="160"/>
      <c r="EY77" s="160"/>
      <c r="EZ77" s="160"/>
      <c r="FA77" s="160"/>
      <c r="FB77" s="160"/>
      <c r="FC77" s="160"/>
      <c r="FD77" s="160"/>
      <c r="FE77" s="160"/>
      <c r="FF77" s="160"/>
      <c r="FG77" s="160"/>
      <c r="FH77" s="160"/>
      <c r="FI77" s="160"/>
      <c r="FJ77" s="160"/>
      <c r="FK77" s="160"/>
      <c r="FL77" s="160"/>
      <c r="FM77" s="160"/>
      <c r="FN77" s="160"/>
      <c r="FO77" s="160"/>
      <c r="FP77" s="160"/>
      <c r="FQ77" s="160"/>
      <c r="FR77" s="160"/>
      <c r="FS77" s="160"/>
      <c r="FT77" s="160"/>
      <c r="FU77" s="160"/>
      <c r="FV77" s="160"/>
      <c r="FW77" s="160"/>
      <c r="FX77" s="160"/>
      <c r="FY77" s="160"/>
      <c r="FZ77" s="160"/>
      <c r="GA77" s="160"/>
      <c r="GB77" s="160"/>
      <c r="GC77" s="160"/>
      <c r="GD77" s="160"/>
      <c r="GE77" s="160"/>
      <c r="GF77" s="160"/>
      <c r="GG77" s="160"/>
      <c r="GH77" s="160"/>
      <c r="GI77" s="160"/>
      <c r="GJ77" s="160"/>
      <c r="GK77" s="160"/>
      <c r="GL77" s="160"/>
      <c r="GM77" s="160"/>
      <c r="GN77" s="160"/>
      <c r="GO77" s="160"/>
      <c r="GP77" s="160"/>
      <c r="GQ77" s="160"/>
      <c r="GR77" s="160"/>
      <c r="GS77" s="160"/>
      <c r="GT77" s="160"/>
      <c r="GU77" s="160"/>
      <c r="GV77" s="160"/>
      <c r="GW77" s="163"/>
    </row>
    <row r="78" spans="1:205" s="152" customFormat="1" ht="13.2">
      <c r="A78" s="159"/>
      <c r="B78" s="160"/>
      <c r="C78" s="160"/>
      <c r="D78" s="160"/>
      <c r="E78" s="160"/>
      <c r="F78" s="160"/>
      <c r="G78" s="160"/>
      <c r="H78" s="160"/>
      <c r="I78" s="161"/>
      <c r="J78" s="161"/>
      <c r="K78" s="161"/>
      <c r="L78" s="161"/>
      <c r="M78" s="161"/>
      <c r="N78" s="161"/>
      <c r="O78" s="161"/>
      <c r="P78" s="161"/>
      <c r="Q78" s="161"/>
      <c r="R78" s="161"/>
      <c r="S78" s="161"/>
      <c r="T78" s="161"/>
      <c r="U78" s="161"/>
      <c r="V78" s="161"/>
      <c r="W78" s="161"/>
      <c r="X78" s="161"/>
      <c r="Y78" s="162"/>
      <c r="Z78" s="161"/>
      <c r="AA78" s="161"/>
      <c r="AB78" s="160"/>
      <c r="AC78" s="160"/>
      <c r="AD78" s="160"/>
      <c r="AE78" s="160"/>
      <c r="AF78" s="160"/>
      <c r="AG78" s="160"/>
      <c r="AH78" s="160"/>
      <c r="AI78" s="160"/>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c r="BV78" s="161"/>
      <c r="BW78" s="161"/>
      <c r="BX78" s="161"/>
      <c r="BY78" s="161"/>
      <c r="BZ78" s="161"/>
      <c r="CA78" s="161"/>
      <c r="CB78" s="161"/>
      <c r="CC78" s="161"/>
      <c r="CD78" s="161"/>
      <c r="CE78" s="161"/>
      <c r="CF78" s="161"/>
      <c r="CG78" s="161"/>
      <c r="CH78" s="161"/>
      <c r="CI78" s="161"/>
      <c r="CJ78" s="161"/>
      <c r="CK78" s="161"/>
      <c r="CL78" s="161"/>
      <c r="CM78" s="161"/>
      <c r="CN78" s="161"/>
      <c r="CO78" s="161"/>
      <c r="CP78" s="161"/>
      <c r="CQ78" s="161"/>
      <c r="CR78" s="161"/>
      <c r="CS78" s="161"/>
      <c r="CT78" s="161"/>
      <c r="CU78" s="161"/>
      <c r="CV78" s="161"/>
      <c r="CW78" s="161"/>
      <c r="CX78" s="161"/>
      <c r="CY78" s="161"/>
      <c r="CZ78" s="161"/>
      <c r="DA78" s="161"/>
      <c r="DB78" s="161"/>
      <c r="DC78" s="161"/>
      <c r="DD78" s="161"/>
      <c r="DE78" s="161"/>
      <c r="DF78" s="161"/>
      <c r="DG78" s="161"/>
      <c r="DH78" s="161"/>
      <c r="DI78" s="161"/>
      <c r="DJ78" s="161"/>
      <c r="DK78" s="161"/>
      <c r="DL78" s="161"/>
      <c r="DM78" s="161"/>
      <c r="DN78" s="161"/>
      <c r="DO78" s="161"/>
      <c r="DP78" s="161"/>
      <c r="DQ78" s="161"/>
      <c r="DR78" s="161"/>
      <c r="DS78" s="161"/>
      <c r="DT78" s="161"/>
      <c r="DU78" s="161"/>
      <c r="DV78" s="161"/>
      <c r="DW78" s="161"/>
      <c r="DX78" s="161"/>
      <c r="DY78" s="161"/>
      <c r="DZ78" s="161"/>
      <c r="EA78" s="161"/>
      <c r="EB78" s="161"/>
      <c r="EC78" s="161"/>
      <c r="ED78" s="161"/>
      <c r="EE78" s="161"/>
      <c r="EF78" s="161"/>
      <c r="EG78" s="161"/>
      <c r="EH78" s="161"/>
      <c r="EI78" s="161"/>
      <c r="EJ78" s="161"/>
      <c r="EK78" s="161"/>
      <c r="EL78" s="160"/>
      <c r="EM78" s="160"/>
      <c r="EN78" s="160"/>
      <c r="EO78" s="160"/>
      <c r="EP78" s="160"/>
      <c r="EQ78" s="160"/>
      <c r="ER78" s="160"/>
      <c r="ES78" s="160"/>
      <c r="ET78" s="160"/>
      <c r="EU78" s="160"/>
      <c r="EV78" s="160"/>
      <c r="EW78" s="160"/>
      <c r="EX78" s="160"/>
      <c r="EY78" s="160"/>
      <c r="EZ78" s="160"/>
      <c r="FA78" s="160"/>
      <c r="FB78" s="160"/>
      <c r="FC78" s="160"/>
      <c r="FD78" s="160"/>
      <c r="FE78" s="160"/>
      <c r="FF78" s="160"/>
      <c r="FG78" s="160"/>
      <c r="FH78" s="160"/>
      <c r="FI78" s="160"/>
      <c r="FJ78" s="160"/>
      <c r="FK78" s="160"/>
      <c r="FL78" s="160"/>
      <c r="FM78" s="160"/>
      <c r="FN78" s="160"/>
      <c r="FO78" s="160"/>
      <c r="FP78" s="160"/>
      <c r="FQ78" s="160"/>
      <c r="FR78" s="160"/>
      <c r="FS78" s="160"/>
      <c r="FT78" s="160"/>
      <c r="FU78" s="160"/>
      <c r="FV78" s="160"/>
      <c r="FW78" s="160"/>
      <c r="FX78" s="160"/>
      <c r="FY78" s="160"/>
      <c r="FZ78" s="160"/>
      <c r="GA78" s="160"/>
      <c r="GB78" s="160"/>
      <c r="GC78" s="160"/>
      <c r="GD78" s="160"/>
      <c r="GE78" s="160"/>
      <c r="GF78" s="160"/>
      <c r="GG78" s="160"/>
      <c r="GH78" s="160"/>
      <c r="GI78" s="160"/>
      <c r="GJ78" s="160"/>
      <c r="GK78" s="160"/>
      <c r="GL78" s="160"/>
      <c r="GM78" s="160"/>
      <c r="GN78" s="160"/>
      <c r="GO78" s="160"/>
      <c r="GP78" s="160"/>
      <c r="GQ78" s="160"/>
      <c r="GR78" s="160"/>
      <c r="GS78" s="160"/>
      <c r="GT78" s="160"/>
      <c r="GU78" s="160"/>
      <c r="GV78" s="160"/>
      <c r="GW78" s="163"/>
    </row>
    <row r="79" spans="1:205" s="152" customFormat="1" ht="13.2">
      <c r="A79" s="159"/>
      <c r="B79" s="160"/>
      <c r="C79" s="160"/>
      <c r="D79" s="160"/>
      <c r="E79" s="160"/>
      <c r="F79" s="160"/>
      <c r="G79" s="160"/>
      <c r="H79" s="160"/>
      <c r="I79" s="161"/>
      <c r="J79" s="161"/>
      <c r="K79" s="161" t="s">
        <v>249</v>
      </c>
      <c r="L79" s="161"/>
      <c r="M79" s="161"/>
      <c r="N79" s="161"/>
      <c r="O79" s="161"/>
      <c r="P79" s="161"/>
      <c r="Q79" s="161"/>
      <c r="R79" s="161"/>
      <c r="S79" s="161"/>
      <c r="T79" s="161"/>
      <c r="U79" s="161"/>
      <c r="V79" s="161"/>
      <c r="W79" s="161"/>
      <c r="X79" s="161"/>
      <c r="Y79" s="161"/>
      <c r="Z79" s="161"/>
      <c r="AA79" s="161"/>
      <c r="AB79" s="160"/>
      <c r="AC79" s="160"/>
      <c r="AD79" s="160"/>
      <c r="AE79" s="160"/>
      <c r="AF79" s="160"/>
      <c r="AG79" s="160"/>
      <c r="AH79" s="160"/>
      <c r="AI79" s="160"/>
      <c r="AJ79" s="161" t="s">
        <v>250</v>
      </c>
      <c r="AK79" s="161"/>
      <c r="AL79" s="161"/>
      <c r="AM79" s="161"/>
      <c r="AN79" s="161"/>
      <c r="AO79" s="161"/>
      <c r="AP79" s="161"/>
      <c r="AQ79" s="161"/>
      <c r="AR79" s="161"/>
      <c r="AS79" s="161"/>
      <c r="AT79" s="161"/>
      <c r="AU79" s="161"/>
      <c r="AV79" s="161"/>
      <c r="AW79" s="161"/>
      <c r="AX79" s="161"/>
      <c r="AY79" s="161"/>
      <c r="AZ79" s="161"/>
      <c r="BA79" s="161"/>
      <c r="BB79" s="161"/>
      <c r="BC79" s="161"/>
      <c r="BD79" s="161"/>
      <c r="BE79" s="161"/>
      <c r="BF79" s="161"/>
      <c r="BG79" s="161"/>
      <c r="BH79" s="161"/>
      <c r="BI79" s="161"/>
      <c r="BJ79" s="161"/>
      <c r="BK79" s="161"/>
      <c r="BL79" s="161"/>
      <c r="BM79" s="161"/>
      <c r="BN79" s="161"/>
      <c r="BO79" s="161"/>
      <c r="BP79" s="161"/>
      <c r="BQ79" s="161"/>
      <c r="BR79" s="161"/>
      <c r="BS79" s="161"/>
      <c r="BT79" s="161"/>
      <c r="BU79" s="161"/>
      <c r="BV79" s="161"/>
      <c r="BW79" s="161"/>
      <c r="BX79" s="161"/>
      <c r="BY79" s="161"/>
      <c r="BZ79" s="161"/>
      <c r="CA79" s="161"/>
      <c r="CB79" s="161"/>
      <c r="CC79" s="161"/>
      <c r="CD79" s="161"/>
      <c r="CE79" s="161"/>
      <c r="CF79" s="161"/>
      <c r="CG79" s="161"/>
      <c r="CH79" s="161"/>
      <c r="CI79" s="161"/>
      <c r="CJ79" s="161"/>
      <c r="CK79" s="161"/>
      <c r="CL79" s="161"/>
      <c r="CM79" s="161"/>
      <c r="CN79" s="161"/>
      <c r="CO79" s="161"/>
      <c r="CP79" s="161"/>
      <c r="CQ79" s="161"/>
      <c r="CR79" s="161"/>
      <c r="CS79" s="161"/>
      <c r="CT79" s="161"/>
      <c r="CU79" s="161"/>
      <c r="CV79" s="161"/>
      <c r="CW79" s="161"/>
      <c r="CX79" s="161"/>
      <c r="CY79" s="161"/>
      <c r="CZ79" s="161"/>
      <c r="DA79" s="161"/>
      <c r="DB79" s="161"/>
      <c r="DC79" s="161"/>
      <c r="DD79" s="161"/>
      <c r="DE79" s="161"/>
      <c r="DF79" s="161"/>
      <c r="DG79" s="161"/>
      <c r="DH79" s="161"/>
      <c r="DI79" s="161"/>
      <c r="DJ79" s="161"/>
      <c r="DK79" s="161"/>
      <c r="DL79" s="161"/>
      <c r="DM79" s="161"/>
      <c r="DN79" s="161"/>
      <c r="DO79" s="161"/>
      <c r="DP79" s="161"/>
      <c r="DQ79" s="161"/>
      <c r="DR79" s="161"/>
      <c r="DS79" s="161"/>
      <c r="DT79" s="161"/>
      <c r="DU79" s="161"/>
      <c r="DV79" s="161"/>
      <c r="DW79" s="161"/>
      <c r="DX79" s="161"/>
      <c r="DY79" s="161"/>
      <c r="DZ79" s="161"/>
      <c r="EA79" s="161"/>
      <c r="EB79" s="161"/>
      <c r="EC79" s="161"/>
      <c r="ED79" s="161"/>
      <c r="EE79" s="161"/>
      <c r="EF79" s="161"/>
      <c r="EG79" s="161"/>
      <c r="EH79" s="161"/>
      <c r="EI79" s="161"/>
      <c r="EJ79" s="161"/>
      <c r="EK79" s="161"/>
      <c r="EL79" s="160"/>
      <c r="EM79" s="160"/>
      <c r="EN79" s="160"/>
      <c r="EO79" s="160"/>
      <c r="EP79" s="160"/>
      <c r="EQ79" s="160"/>
      <c r="ER79" s="160"/>
      <c r="ES79" s="160"/>
      <c r="ET79" s="160"/>
      <c r="EU79" s="160"/>
      <c r="EV79" s="160"/>
      <c r="EW79" s="160"/>
      <c r="EX79" s="160"/>
      <c r="EY79" s="160"/>
      <c r="EZ79" s="160"/>
      <c r="FA79" s="160"/>
      <c r="FB79" s="160"/>
      <c r="FC79" s="160"/>
      <c r="FD79" s="160"/>
      <c r="FE79" s="160"/>
      <c r="FF79" s="160"/>
      <c r="FG79" s="160"/>
      <c r="FH79" s="160"/>
      <c r="FI79" s="160"/>
      <c r="FJ79" s="160"/>
      <c r="FK79" s="160"/>
      <c r="FL79" s="160"/>
      <c r="FM79" s="160"/>
      <c r="FN79" s="160"/>
      <c r="FO79" s="160"/>
      <c r="FP79" s="160"/>
      <c r="FQ79" s="160"/>
      <c r="FR79" s="160"/>
      <c r="FS79" s="160"/>
      <c r="FT79" s="160"/>
      <c r="FU79" s="160"/>
      <c r="FV79" s="160"/>
      <c r="FW79" s="160"/>
      <c r="FX79" s="160"/>
      <c r="FY79" s="160"/>
      <c r="FZ79" s="160"/>
      <c r="GA79" s="160"/>
      <c r="GB79" s="160"/>
      <c r="GC79" s="160"/>
      <c r="GD79" s="160"/>
      <c r="GE79" s="160"/>
      <c r="GF79" s="160"/>
      <c r="GG79" s="160"/>
      <c r="GH79" s="160"/>
      <c r="GI79" s="160"/>
      <c r="GJ79" s="160"/>
      <c r="GK79" s="160"/>
      <c r="GL79" s="160"/>
      <c r="GM79" s="160"/>
      <c r="GN79" s="160"/>
      <c r="GO79" s="160"/>
      <c r="GP79" s="160"/>
      <c r="GQ79" s="160"/>
      <c r="GR79" s="160"/>
      <c r="GS79" s="160"/>
      <c r="GT79" s="160"/>
      <c r="GU79" s="160"/>
      <c r="GV79" s="160"/>
      <c r="GW79" s="163"/>
    </row>
    <row r="80" spans="1:205" s="152" customFormat="1" ht="13.2">
      <c r="A80" s="159"/>
      <c r="B80" s="160"/>
      <c r="C80" s="160"/>
      <c r="D80" s="160"/>
      <c r="E80" s="160"/>
      <c r="F80" s="160"/>
      <c r="G80" s="160"/>
      <c r="H80" s="160"/>
      <c r="I80" s="161"/>
      <c r="J80" s="161"/>
      <c r="K80" s="161"/>
      <c r="L80" s="161"/>
      <c r="M80" s="161"/>
      <c r="N80" s="161"/>
      <c r="O80" s="161"/>
      <c r="P80" s="161"/>
      <c r="Q80" s="161"/>
      <c r="R80" s="161"/>
      <c r="S80" s="161"/>
      <c r="T80" s="161"/>
      <c r="U80" s="161"/>
      <c r="V80" s="161"/>
      <c r="W80" s="161"/>
      <c r="X80" s="161"/>
      <c r="Y80" s="162"/>
      <c r="Z80" s="161"/>
      <c r="AA80" s="161"/>
      <c r="AB80" s="160"/>
      <c r="AC80" s="160"/>
      <c r="AD80" s="160"/>
      <c r="AE80" s="160"/>
      <c r="AF80" s="160"/>
      <c r="AG80" s="160"/>
      <c r="AH80" s="160"/>
      <c r="AI80" s="160"/>
      <c r="AJ80" s="161"/>
      <c r="AK80" s="161"/>
      <c r="AL80" s="161" t="s">
        <v>251</v>
      </c>
      <c r="AM80" s="161"/>
      <c r="AN80" s="161"/>
      <c r="AO80" s="161"/>
      <c r="AP80" s="161"/>
      <c r="AQ80" s="161"/>
      <c r="AR80" s="161"/>
      <c r="AS80" s="161"/>
      <c r="AT80" s="161"/>
      <c r="AU80" s="161"/>
      <c r="AV80" s="161"/>
      <c r="AW80" s="161"/>
      <c r="AX80" s="161"/>
      <c r="AY80" s="161"/>
      <c r="AZ80" s="161"/>
      <c r="BA80" s="161"/>
      <c r="BB80" s="161"/>
      <c r="BC80" s="161"/>
      <c r="BD80" s="161"/>
      <c r="BE80" s="161"/>
      <c r="BF80" s="161"/>
      <c r="BG80" s="161"/>
      <c r="BH80" s="161"/>
      <c r="BI80" s="161"/>
      <c r="BJ80" s="161"/>
      <c r="BK80" s="161"/>
      <c r="BL80" s="161"/>
      <c r="BM80" s="161"/>
      <c r="BN80" s="161"/>
      <c r="BO80" s="161"/>
      <c r="BP80" s="161"/>
      <c r="BQ80" s="161"/>
      <c r="BR80" s="161"/>
      <c r="BS80" s="161"/>
      <c r="BT80" s="161"/>
      <c r="BU80" s="161"/>
      <c r="BV80" s="161"/>
      <c r="BW80" s="161"/>
      <c r="BX80" s="161"/>
      <c r="BY80" s="161"/>
      <c r="BZ80" s="161"/>
      <c r="CA80" s="161"/>
      <c r="CB80" s="161"/>
      <c r="CC80" s="161"/>
      <c r="CD80" s="161"/>
      <c r="CE80" s="161"/>
      <c r="CF80" s="161"/>
      <c r="CG80" s="161"/>
      <c r="CH80" s="161"/>
      <c r="CI80" s="161"/>
      <c r="CJ80" s="161"/>
      <c r="CK80" s="161"/>
      <c r="CL80" s="161"/>
      <c r="CM80" s="161"/>
      <c r="CN80" s="161"/>
      <c r="CO80" s="161"/>
      <c r="CP80" s="161"/>
      <c r="CQ80" s="161"/>
      <c r="CR80" s="161"/>
      <c r="CS80" s="161"/>
      <c r="CT80" s="161"/>
      <c r="CU80" s="161"/>
      <c r="CV80" s="161"/>
      <c r="CW80" s="161"/>
      <c r="CX80" s="161"/>
      <c r="CY80" s="161"/>
      <c r="CZ80" s="161"/>
      <c r="DA80" s="161"/>
      <c r="DB80" s="161"/>
      <c r="DC80" s="161"/>
      <c r="DD80" s="161"/>
      <c r="DE80" s="161"/>
      <c r="DF80" s="161"/>
      <c r="DG80" s="161"/>
      <c r="DH80" s="161"/>
      <c r="DI80" s="161"/>
      <c r="DJ80" s="161"/>
      <c r="DK80" s="161"/>
      <c r="DL80" s="161"/>
      <c r="DM80" s="161"/>
      <c r="DN80" s="161"/>
      <c r="DO80" s="161"/>
      <c r="DP80" s="161"/>
      <c r="DQ80" s="161"/>
      <c r="DR80" s="161"/>
      <c r="DS80" s="161"/>
      <c r="DT80" s="161"/>
      <c r="DU80" s="161"/>
      <c r="DV80" s="161"/>
      <c r="DW80" s="161"/>
      <c r="DX80" s="161"/>
      <c r="DY80" s="161"/>
      <c r="DZ80" s="161"/>
      <c r="EA80" s="161"/>
      <c r="EB80" s="161"/>
      <c r="EC80" s="161"/>
      <c r="ED80" s="161"/>
      <c r="EE80" s="161"/>
      <c r="EF80" s="161"/>
      <c r="EG80" s="161"/>
      <c r="EH80" s="161"/>
      <c r="EI80" s="161"/>
      <c r="EJ80" s="161"/>
      <c r="EK80" s="161"/>
      <c r="EL80" s="160"/>
      <c r="EM80" s="160"/>
      <c r="EN80" s="160"/>
      <c r="EO80" s="160"/>
      <c r="EP80" s="160"/>
      <c r="EQ80" s="160"/>
      <c r="ER80" s="160"/>
      <c r="ES80" s="160"/>
      <c r="ET80" s="160"/>
      <c r="EU80" s="160"/>
      <c r="EV80" s="160"/>
      <c r="EW80" s="160"/>
      <c r="EX80" s="160"/>
      <c r="EY80" s="160"/>
      <c r="EZ80" s="160"/>
      <c r="FA80" s="160"/>
      <c r="FB80" s="160"/>
      <c r="FC80" s="160"/>
      <c r="FD80" s="160"/>
      <c r="FE80" s="160"/>
      <c r="FF80" s="160"/>
      <c r="FG80" s="160"/>
      <c r="FH80" s="160"/>
      <c r="FI80" s="160"/>
      <c r="FJ80" s="160"/>
      <c r="FK80" s="160"/>
      <c r="FL80" s="160"/>
      <c r="FM80" s="160"/>
      <c r="FN80" s="160"/>
      <c r="FO80" s="160"/>
      <c r="FP80" s="160"/>
      <c r="FQ80" s="160"/>
      <c r="FR80" s="160"/>
      <c r="FS80" s="160"/>
      <c r="FT80" s="160"/>
      <c r="FU80" s="160"/>
      <c r="FV80" s="160"/>
      <c r="FW80" s="160"/>
      <c r="FX80" s="160"/>
      <c r="FY80" s="160"/>
      <c r="FZ80" s="160"/>
      <c r="GA80" s="160"/>
      <c r="GB80" s="160"/>
      <c r="GC80" s="160"/>
      <c r="GD80" s="160"/>
      <c r="GE80" s="160"/>
      <c r="GF80" s="160"/>
      <c r="GG80" s="160"/>
      <c r="GH80" s="160"/>
      <c r="GI80" s="160"/>
      <c r="GJ80" s="160"/>
      <c r="GK80" s="160"/>
      <c r="GL80" s="160"/>
      <c r="GM80" s="160"/>
      <c r="GN80" s="160"/>
      <c r="GO80" s="160"/>
      <c r="GP80" s="160"/>
      <c r="GQ80" s="160"/>
      <c r="GR80" s="160"/>
      <c r="GS80" s="160"/>
      <c r="GT80" s="160"/>
      <c r="GU80" s="160"/>
      <c r="GV80" s="160"/>
      <c r="GW80" s="163"/>
    </row>
    <row r="81" spans="1:205" s="152" customFormat="1" ht="13.2">
      <c r="A81" s="159"/>
      <c r="B81" s="160"/>
      <c r="C81" s="160"/>
      <c r="D81" s="160"/>
      <c r="E81" s="160"/>
      <c r="F81" s="160"/>
      <c r="G81" s="160"/>
      <c r="H81" s="160"/>
      <c r="I81" s="161"/>
      <c r="J81" s="161"/>
      <c r="K81" s="161"/>
      <c r="L81" s="161"/>
      <c r="M81" s="161"/>
      <c r="N81" s="161"/>
      <c r="O81" s="161"/>
      <c r="P81" s="161"/>
      <c r="Q81" s="161"/>
      <c r="R81" s="161"/>
      <c r="S81" s="161"/>
      <c r="T81" s="161"/>
      <c r="U81" s="161"/>
      <c r="V81" s="161"/>
      <c r="W81" s="161"/>
      <c r="X81" s="161"/>
      <c r="Y81" s="162"/>
      <c r="Z81" s="161"/>
      <c r="AA81" s="161"/>
      <c r="AB81" s="160"/>
      <c r="AC81" s="160"/>
      <c r="AD81" s="160"/>
      <c r="AE81" s="160"/>
      <c r="AF81" s="160"/>
      <c r="AG81" s="160"/>
      <c r="AH81" s="160"/>
      <c r="AI81" s="160"/>
      <c r="AJ81" s="161"/>
      <c r="AK81" s="161"/>
      <c r="AL81" s="161"/>
      <c r="AM81" s="161"/>
      <c r="AN81" s="161"/>
      <c r="AO81" s="161"/>
      <c r="AP81" s="161"/>
      <c r="AQ81" s="161"/>
      <c r="AR81" s="161"/>
      <c r="AS81" s="161"/>
      <c r="AT81" s="161"/>
      <c r="AU81" s="161"/>
      <c r="AV81" s="161"/>
      <c r="AW81" s="161"/>
      <c r="AX81" s="161"/>
      <c r="AY81" s="161"/>
      <c r="AZ81" s="161"/>
      <c r="BA81" s="161"/>
      <c r="BB81" s="161"/>
      <c r="BC81" s="161"/>
      <c r="BD81" s="161"/>
      <c r="BE81" s="161"/>
      <c r="BF81" s="161"/>
      <c r="BG81" s="161"/>
      <c r="BH81" s="161"/>
      <c r="BI81" s="161"/>
      <c r="BJ81" s="161"/>
      <c r="BK81" s="161"/>
      <c r="BL81" s="161"/>
      <c r="BM81" s="161"/>
      <c r="BN81" s="161"/>
      <c r="BO81" s="161"/>
      <c r="BP81" s="161"/>
      <c r="BQ81" s="161"/>
      <c r="BR81" s="161"/>
      <c r="BS81" s="161"/>
      <c r="BT81" s="161"/>
      <c r="BU81" s="161"/>
      <c r="BV81" s="161"/>
      <c r="BW81" s="161"/>
      <c r="BX81" s="161"/>
      <c r="BY81" s="161"/>
      <c r="BZ81" s="161"/>
      <c r="CA81" s="161"/>
      <c r="CB81" s="161"/>
      <c r="CC81" s="161"/>
      <c r="CD81" s="161"/>
      <c r="CE81" s="161"/>
      <c r="CF81" s="161"/>
      <c r="CG81" s="161"/>
      <c r="CH81" s="161"/>
      <c r="CI81" s="161"/>
      <c r="CJ81" s="161"/>
      <c r="CK81" s="161"/>
      <c r="CL81" s="161"/>
      <c r="CM81" s="161"/>
      <c r="CN81" s="161"/>
      <c r="CO81" s="161"/>
      <c r="CP81" s="161"/>
      <c r="CQ81" s="161"/>
      <c r="CR81" s="161"/>
      <c r="CS81" s="161"/>
      <c r="CT81" s="161"/>
      <c r="CU81" s="161"/>
      <c r="CV81" s="161"/>
      <c r="CW81" s="161"/>
      <c r="CX81" s="161"/>
      <c r="CY81" s="161"/>
      <c r="CZ81" s="161"/>
      <c r="DA81" s="161"/>
      <c r="DB81" s="161"/>
      <c r="DC81" s="161"/>
      <c r="DD81" s="161"/>
      <c r="DE81" s="161"/>
      <c r="DF81" s="161"/>
      <c r="DG81" s="161"/>
      <c r="DH81" s="161"/>
      <c r="DI81" s="161"/>
      <c r="DJ81" s="161"/>
      <c r="DK81" s="161"/>
      <c r="DL81" s="161"/>
      <c r="DM81" s="161"/>
      <c r="DN81" s="161"/>
      <c r="DO81" s="161"/>
      <c r="DP81" s="161"/>
      <c r="DQ81" s="161"/>
      <c r="DR81" s="161"/>
      <c r="DS81" s="161"/>
      <c r="DT81" s="161"/>
      <c r="DU81" s="161"/>
      <c r="DV81" s="161"/>
      <c r="DW81" s="161"/>
      <c r="DX81" s="161"/>
      <c r="DY81" s="161"/>
      <c r="DZ81" s="161"/>
      <c r="EA81" s="161"/>
      <c r="EB81" s="161"/>
      <c r="EC81" s="161"/>
      <c r="ED81" s="161"/>
      <c r="EE81" s="161"/>
      <c r="EF81" s="161"/>
      <c r="EG81" s="161"/>
      <c r="EH81" s="161"/>
      <c r="EI81" s="161"/>
      <c r="EJ81" s="161"/>
      <c r="EK81" s="161"/>
      <c r="EL81" s="160"/>
      <c r="EM81" s="160"/>
      <c r="EN81" s="160"/>
      <c r="EO81" s="160"/>
      <c r="EP81" s="160"/>
      <c r="EQ81" s="160"/>
      <c r="ER81" s="160"/>
      <c r="ES81" s="160"/>
      <c r="ET81" s="160"/>
      <c r="EU81" s="160"/>
      <c r="EV81" s="160"/>
      <c r="EW81" s="160"/>
      <c r="EX81" s="160"/>
      <c r="EY81" s="160"/>
      <c r="EZ81" s="160"/>
      <c r="FA81" s="160"/>
      <c r="FB81" s="160"/>
      <c r="FC81" s="160"/>
      <c r="FD81" s="160"/>
      <c r="FE81" s="160"/>
      <c r="FF81" s="160"/>
      <c r="FG81" s="160"/>
      <c r="FH81" s="160"/>
      <c r="FI81" s="160"/>
      <c r="FJ81" s="160"/>
      <c r="FK81" s="160"/>
      <c r="FL81" s="160"/>
      <c r="FM81" s="160"/>
      <c r="FN81" s="160"/>
      <c r="FO81" s="160"/>
      <c r="FP81" s="160"/>
      <c r="FQ81" s="160"/>
      <c r="FR81" s="160"/>
      <c r="FS81" s="160"/>
      <c r="FT81" s="160"/>
      <c r="FU81" s="160"/>
      <c r="FV81" s="160"/>
      <c r="FW81" s="160"/>
      <c r="FX81" s="160"/>
      <c r="FY81" s="160"/>
      <c r="FZ81" s="160"/>
      <c r="GA81" s="160"/>
      <c r="GB81" s="160"/>
      <c r="GC81" s="160"/>
      <c r="GD81" s="160"/>
      <c r="GE81" s="160"/>
      <c r="GF81" s="160"/>
      <c r="GG81" s="160"/>
      <c r="GH81" s="160"/>
      <c r="GI81" s="160"/>
      <c r="GJ81" s="160"/>
      <c r="GK81" s="160"/>
      <c r="GL81" s="160"/>
      <c r="GM81" s="160"/>
      <c r="GN81" s="160"/>
      <c r="GO81" s="160"/>
      <c r="GP81" s="160"/>
      <c r="GQ81" s="160"/>
      <c r="GR81" s="160"/>
      <c r="GS81" s="160"/>
      <c r="GT81" s="160"/>
      <c r="GU81" s="160"/>
      <c r="GV81" s="160"/>
      <c r="GW81" s="163"/>
    </row>
    <row r="82" spans="1:205" s="152" customFormat="1" ht="13.2">
      <c r="A82" s="159"/>
      <c r="B82" s="160"/>
      <c r="C82" s="160"/>
      <c r="D82" s="160"/>
      <c r="E82" s="160"/>
      <c r="F82" s="160"/>
      <c r="G82" s="160"/>
      <c r="H82" s="160"/>
      <c r="I82" s="161"/>
      <c r="J82" s="161"/>
      <c r="K82" s="161" t="s">
        <v>252</v>
      </c>
      <c r="L82" s="161"/>
      <c r="M82" s="161"/>
      <c r="N82" s="161"/>
      <c r="O82" s="161"/>
      <c r="P82" s="161"/>
      <c r="Q82" s="161"/>
      <c r="R82" s="161"/>
      <c r="S82" s="161"/>
      <c r="T82" s="161"/>
      <c r="U82" s="161"/>
      <c r="V82" s="161"/>
      <c r="W82" s="161"/>
      <c r="X82" s="161"/>
      <c r="Y82" s="162"/>
      <c r="Z82" s="161"/>
      <c r="AA82" s="161"/>
      <c r="AB82" s="160"/>
      <c r="AC82" s="160"/>
      <c r="AD82" s="160"/>
      <c r="AE82" s="160"/>
      <c r="AF82" s="160"/>
      <c r="AG82" s="160"/>
      <c r="AH82" s="160"/>
      <c r="AI82" s="160"/>
      <c r="AJ82" s="161" t="s">
        <v>826</v>
      </c>
      <c r="AK82" s="161"/>
      <c r="AL82" s="161"/>
      <c r="AM82" s="161"/>
      <c r="AN82" s="161"/>
      <c r="AO82" s="161"/>
      <c r="AP82" s="161"/>
      <c r="AQ82" s="161"/>
      <c r="AR82" s="161"/>
      <c r="AS82" s="161"/>
      <c r="AT82" s="161"/>
      <c r="AU82" s="161"/>
      <c r="AV82" s="161"/>
      <c r="AW82" s="161"/>
      <c r="AX82" s="161"/>
      <c r="AY82" s="161"/>
      <c r="AZ82" s="161"/>
      <c r="BA82" s="161"/>
      <c r="BB82" s="161"/>
      <c r="BC82" s="161"/>
      <c r="BD82" s="161"/>
      <c r="BE82" s="161"/>
      <c r="BF82" s="161"/>
      <c r="BG82" s="161"/>
      <c r="BH82" s="161"/>
      <c r="BI82" s="161"/>
      <c r="BJ82" s="161"/>
      <c r="BK82" s="161"/>
      <c r="BL82" s="161"/>
      <c r="BM82" s="161"/>
      <c r="BN82" s="161"/>
      <c r="BO82" s="161"/>
      <c r="BP82" s="161"/>
      <c r="BQ82" s="161"/>
      <c r="BR82" s="161"/>
      <c r="BS82" s="161"/>
      <c r="BT82" s="161"/>
      <c r="BU82" s="161"/>
      <c r="BV82" s="161"/>
      <c r="BW82" s="161"/>
      <c r="BX82" s="161"/>
      <c r="BY82" s="161"/>
      <c r="BZ82" s="161"/>
      <c r="CA82" s="161"/>
      <c r="CB82" s="161"/>
      <c r="CC82" s="161"/>
      <c r="CD82" s="161"/>
      <c r="CE82" s="161"/>
      <c r="CF82" s="161"/>
      <c r="CG82" s="161"/>
      <c r="CH82" s="161"/>
      <c r="CI82" s="161"/>
      <c r="CJ82" s="161"/>
      <c r="CK82" s="161"/>
      <c r="CL82" s="161"/>
      <c r="CM82" s="161"/>
      <c r="CN82" s="161"/>
      <c r="CO82" s="161"/>
      <c r="CP82" s="161"/>
      <c r="CQ82" s="161"/>
      <c r="CR82" s="161"/>
      <c r="CS82" s="161"/>
      <c r="CT82" s="161"/>
      <c r="CU82" s="161"/>
      <c r="CV82" s="161"/>
      <c r="CW82" s="161"/>
      <c r="CX82" s="161"/>
      <c r="CY82" s="161"/>
      <c r="CZ82" s="161"/>
      <c r="DA82" s="161"/>
      <c r="DB82" s="161"/>
      <c r="DC82" s="161"/>
      <c r="DD82" s="161"/>
      <c r="DE82" s="161"/>
      <c r="DF82" s="161"/>
      <c r="DG82" s="161"/>
      <c r="DH82" s="161"/>
      <c r="DI82" s="161"/>
      <c r="DJ82" s="161"/>
      <c r="DK82" s="161"/>
      <c r="DL82" s="161"/>
      <c r="DM82" s="161"/>
      <c r="DN82" s="161"/>
      <c r="DO82" s="161"/>
      <c r="DP82" s="161"/>
      <c r="DQ82" s="161"/>
      <c r="DR82" s="161"/>
      <c r="DS82" s="161"/>
      <c r="DT82" s="161"/>
      <c r="DU82" s="161"/>
      <c r="DV82" s="161"/>
      <c r="DW82" s="161"/>
      <c r="DX82" s="161"/>
      <c r="DY82" s="161"/>
      <c r="DZ82" s="161"/>
      <c r="EA82" s="161"/>
      <c r="EB82" s="161"/>
      <c r="EC82" s="161"/>
      <c r="ED82" s="161"/>
      <c r="EE82" s="161"/>
      <c r="EF82" s="161"/>
      <c r="EG82" s="161"/>
      <c r="EH82" s="161"/>
      <c r="EI82" s="161"/>
      <c r="EJ82" s="161"/>
      <c r="EK82" s="161"/>
      <c r="EL82" s="160"/>
      <c r="EM82" s="160"/>
      <c r="EN82" s="160"/>
      <c r="EO82" s="160"/>
      <c r="EP82" s="160"/>
      <c r="EQ82" s="160"/>
      <c r="ER82" s="160"/>
      <c r="ES82" s="160"/>
      <c r="ET82" s="160"/>
      <c r="EU82" s="160"/>
      <c r="EV82" s="160"/>
      <c r="EW82" s="160"/>
      <c r="EX82" s="160"/>
      <c r="EY82" s="160"/>
      <c r="EZ82" s="160"/>
      <c r="FA82" s="160"/>
      <c r="FB82" s="160"/>
      <c r="FC82" s="160"/>
      <c r="FD82" s="160"/>
      <c r="FE82" s="160"/>
      <c r="FF82" s="160"/>
      <c r="FG82" s="160"/>
      <c r="FH82" s="160"/>
      <c r="FI82" s="160"/>
      <c r="FJ82" s="160"/>
      <c r="FK82" s="160"/>
      <c r="FL82" s="160"/>
      <c r="FM82" s="160"/>
      <c r="FN82" s="160"/>
      <c r="FO82" s="160"/>
      <c r="FP82" s="160"/>
      <c r="FQ82" s="160"/>
      <c r="FR82" s="160"/>
      <c r="FS82" s="160"/>
      <c r="FT82" s="160"/>
      <c r="FU82" s="160"/>
      <c r="FV82" s="160"/>
      <c r="FW82" s="160"/>
      <c r="FX82" s="160"/>
      <c r="FY82" s="160"/>
      <c r="FZ82" s="160"/>
      <c r="GA82" s="160"/>
      <c r="GB82" s="160"/>
      <c r="GC82" s="160"/>
      <c r="GD82" s="160"/>
      <c r="GE82" s="160"/>
      <c r="GF82" s="160"/>
      <c r="GG82" s="160"/>
      <c r="GH82" s="160"/>
      <c r="GI82" s="160"/>
      <c r="GJ82" s="160"/>
      <c r="GK82" s="160"/>
      <c r="GL82" s="160"/>
      <c r="GM82" s="160"/>
      <c r="GN82" s="160"/>
      <c r="GO82" s="160"/>
      <c r="GP82" s="160"/>
      <c r="GQ82" s="160"/>
      <c r="GR82" s="160"/>
      <c r="GS82" s="160"/>
      <c r="GT82" s="160"/>
      <c r="GU82" s="160"/>
      <c r="GV82" s="160"/>
      <c r="GW82" s="163"/>
    </row>
    <row r="83" spans="1:205" s="152" customFormat="1" ht="13.2">
      <c r="A83" s="159"/>
      <c r="B83" s="160"/>
      <c r="C83" s="160"/>
      <c r="D83" s="160"/>
      <c r="E83" s="160"/>
      <c r="F83" s="160"/>
      <c r="G83" s="160"/>
      <c r="H83" s="160"/>
      <c r="I83" s="161"/>
      <c r="J83" s="161"/>
      <c r="K83" s="161"/>
      <c r="L83" s="161"/>
      <c r="M83" s="161"/>
      <c r="N83" s="161"/>
      <c r="O83" s="161"/>
      <c r="P83" s="161"/>
      <c r="Q83" s="161"/>
      <c r="R83" s="161"/>
      <c r="S83" s="161"/>
      <c r="T83" s="161"/>
      <c r="U83" s="161"/>
      <c r="V83" s="161"/>
      <c r="W83" s="161"/>
      <c r="X83" s="161"/>
      <c r="Y83" s="162"/>
      <c r="Z83" s="161"/>
      <c r="AA83" s="161"/>
      <c r="AB83" s="161"/>
      <c r="AC83" s="161"/>
      <c r="AD83" s="161"/>
      <c r="AE83" s="161"/>
      <c r="AF83" s="161"/>
      <c r="AG83" s="161"/>
      <c r="AH83" s="161"/>
      <c r="AI83" s="161"/>
      <c r="AJ83" s="161"/>
      <c r="AK83" s="161"/>
      <c r="AL83" s="161" t="s">
        <v>263</v>
      </c>
      <c r="AM83" s="161"/>
      <c r="AN83" s="161"/>
      <c r="AO83" s="161"/>
      <c r="AP83" s="161"/>
      <c r="AQ83" s="161"/>
      <c r="AR83" s="161"/>
      <c r="AS83" s="161"/>
      <c r="AT83" s="161"/>
      <c r="AU83" s="161"/>
      <c r="AV83" s="161"/>
      <c r="AW83" s="161"/>
      <c r="AX83" s="161"/>
      <c r="AY83" s="161"/>
      <c r="AZ83" s="161"/>
      <c r="BA83" s="161"/>
      <c r="BB83" s="161"/>
      <c r="BC83" s="161"/>
      <c r="BD83" s="161"/>
      <c r="BE83" s="161"/>
      <c r="BF83" s="161"/>
      <c r="BG83" s="161"/>
      <c r="BH83" s="161"/>
      <c r="BI83" s="161"/>
      <c r="BJ83" s="161"/>
      <c r="BK83" s="161"/>
      <c r="BL83" s="161"/>
      <c r="BM83" s="161"/>
      <c r="BN83" s="161"/>
      <c r="BO83" s="161"/>
      <c r="BP83" s="161"/>
      <c r="BQ83" s="161"/>
      <c r="BR83" s="161"/>
      <c r="BS83" s="161"/>
      <c r="BT83" s="161"/>
      <c r="BU83" s="161"/>
      <c r="BV83" s="161"/>
      <c r="BW83" s="161"/>
      <c r="BX83" s="161"/>
      <c r="BY83" s="161"/>
      <c r="BZ83" s="161"/>
      <c r="CA83" s="161"/>
      <c r="CB83" s="161"/>
      <c r="CC83" s="161"/>
      <c r="CD83" s="161"/>
      <c r="CE83" s="161"/>
      <c r="CF83" s="161"/>
      <c r="CG83" s="161"/>
      <c r="CH83" s="161"/>
      <c r="CI83" s="161"/>
      <c r="CJ83" s="161"/>
      <c r="CK83" s="161"/>
      <c r="CL83" s="161"/>
      <c r="CM83" s="161"/>
      <c r="CN83" s="161"/>
      <c r="CO83" s="161"/>
      <c r="CP83" s="161"/>
      <c r="CQ83" s="161"/>
      <c r="CR83" s="161"/>
      <c r="CS83" s="161"/>
      <c r="CT83" s="161"/>
      <c r="CU83" s="161"/>
      <c r="CV83" s="161"/>
      <c r="CW83" s="161"/>
      <c r="CX83" s="161"/>
      <c r="CY83" s="161"/>
      <c r="CZ83" s="161"/>
      <c r="DA83" s="161"/>
      <c r="DB83" s="161"/>
      <c r="DC83" s="161"/>
      <c r="DD83" s="161"/>
      <c r="DE83" s="161"/>
      <c r="DF83" s="161"/>
      <c r="DG83" s="161"/>
      <c r="DH83" s="161"/>
      <c r="DI83" s="161"/>
      <c r="DJ83" s="161"/>
      <c r="DK83" s="161"/>
      <c r="DL83" s="161"/>
      <c r="DM83" s="161"/>
      <c r="DN83" s="161"/>
      <c r="DO83" s="161"/>
      <c r="DP83" s="161"/>
      <c r="DQ83" s="161"/>
      <c r="DR83" s="161"/>
      <c r="DS83" s="161"/>
      <c r="DT83" s="161"/>
      <c r="DU83" s="161"/>
      <c r="DV83" s="161"/>
      <c r="DW83" s="161"/>
      <c r="DX83" s="161"/>
      <c r="DY83" s="161"/>
      <c r="DZ83" s="161"/>
      <c r="EA83" s="161"/>
      <c r="EB83" s="161"/>
      <c r="EC83" s="161"/>
      <c r="ED83" s="161"/>
      <c r="EE83" s="161"/>
      <c r="EF83" s="161"/>
      <c r="EG83" s="161"/>
      <c r="EH83" s="161"/>
      <c r="EI83" s="161"/>
      <c r="EJ83" s="161"/>
      <c r="EK83" s="161"/>
      <c r="EL83" s="160"/>
      <c r="EM83" s="160"/>
      <c r="EN83" s="160"/>
      <c r="EO83" s="160"/>
      <c r="EP83" s="160"/>
      <c r="EQ83" s="160"/>
      <c r="ER83" s="160"/>
      <c r="ES83" s="160"/>
      <c r="ET83" s="160"/>
      <c r="EU83" s="160"/>
      <c r="EV83" s="160"/>
      <c r="EW83" s="160"/>
      <c r="EX83" s="160"/>
      <c r="EY83" s="160"/>
      <c r="EZ83" s="160"/>
      <c r="FA83" s="160"/>
      <c r="FB83" s="160"/>
      <c r="FC83" s="160"/>
      <c r="FD83" s="160"/>
      <c r="FE83" s="160"/>
      <c r="FF83" s="160"/>
      <c r="FG83" s="160"/>
      <c r="FH83" s="160"/>
      <c r="FI83" s="160"/>
      <c r="FJ83" s="160"/>
      <c r="FK83" s="160"/>
      <c r="FL83" s="160"/>
      <c r="FM83" s="160"/>
      <c r="FN83" s="160"/>
      <c r="FO83" s="160"/>
      <c r="FP83" s="160"/>
      <c r="FQ83" s="160"/>
      <c r="FR83" s="160"/>
      <c r="FS83" s="160"/>
      <c r="FT83" s="160"/>
      <c r="FU83" s="160"/>
      <c r="FV83" s="160"/>
      <c r="FW83" s="160"/>
      <c r="FX83" s="160"/>
      <c r="FY83" s="160"/>
      <c r="FZ83" s="160"/>
      <c r="GA83" s="160"/>
      <c r="GB83" s="160"/>
      <c r="GC83" s="160"/>
      <c r="GD83" s="160"/>
      <c r="GE83" s="160"/>
      <c r="GF83" s="160"/>
      <c r="GG83" s="160"/>
      <c r="GH83" s="160"/>
      <c r="GI83" s="160"/>
      <c r="GJ83" s="160"/>
      <c r="GK83" s="160"/>
      <c r="GL83" s="160"/>
      <c r="GM83" s="160"/>
      <c r="GN83" s="160"/>
      <c r="GO83" s="160"/>
      <c r="GP83" s="160"/>
      <c r="GQ83" s="160"/>
      <c r="GR83" s="160"/>
      <c r="GS83" s="160"/>
      <c r="GT83" s="160"/>
      <c r="GU83" s="160"/>
      <c r="GV83" s="160"/>
      <c r="GW83" s="163"/>
    </row>
    <row r="84" spans="1:205" s="152" customFormat="1" ht="13.2">
      <c r="A84" s="165"/>
      <c r="B84" s="166"/>
      <c r="C84" s="166"/>
      <c r="D84" s="166"/>
      <c r="E84" s="166"/>
      <c r="F84" s="166"/>
      <c r="G84" s="166"/>
      <c r="H84" s="166"/>
      <c r="I84" s="167"/>
      <c r="J84" s="167"/>
      <c r="K84" s="167"/>
      <c r="L84" s="167"/>
      <c r="M84" s="167"/>
      <c r="N84" s="167"/>
      <c r="O84" s="167"/>
      <c r="P84" s="167"/>
      <c r="Q84" s="167"/>
      <c r="R84" s="167"/>
      <c r="S84" s="167"/>
      <c r="T84" s="167"/>
      <c r="U84" s="167"/>
      <c r="V84" s="167"/>
      <c r="W84" s="167"/>
      <c r="X84" s="167"/>
      <c r="Y84" s="168"/>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67"/>
      <c r="AV84" s="167"/>
      <c r="AW84" s="167"/>
      <c r="AX84" s="167"/>
      <c r="AY84" s="167"/>
      <c r="AZ84" s="167"/>
      <c r="BA84" s="167"/>
      <c r="BB84" s="167"/>
      <c r="BC84" s="167"/>
      <c r="BD84" s="167"/>
      <c r="BE84" s="167"/>
      <c r="BF84" s="167"/>
      <c r="BG84" s="167"/>
      <c r="BH84" s="167"/>
      <c r="BI84" s="167"/>
      <c r="BJ84" s="167"/>
      <c r="BK84" s="167"/>
      <c r="BL84" s="167"/>
      <c r="BM84" s="167"/>
      <c r="BN84" s="167"/>
      <c r="BO84" s="167"/>
      <c r="BP84" s="167"/>
      <c r="BQ84" s="167"/>
      <c r="BR84" s="167"/>
      <c r="BS84" s="167"/>
      <c r="BT84" s="167"/>
      <c r="BU84" s="167"/>
      <c r="BV84" s="167"/>
      <c r="BW84" s="167"/>
      <c r="BX84" s="167"/>
      <c r="BY84" s="167"/>
      <c r="BZ84" s="167"/>
      <c r="CA84" s="167"/>
      <c r="CB84" s="167"/>
      <c r="CC84" s="167"/>
      <c r="CD84" s="167"/>
      <c r="CE84" s="167"/>
      <c r="CF84" s="167"/>
      <c r="CG84" s="167"/>
      <c r="CH84" s="167"/>
      <c r="CI84" s="167"/>
      <c r="CJ84" s="167"/>
      <c r="CK84" s="167"/>
      <c r="CL84" s="167"/>
      <c r="CM84" s="167"/>
      <c r="CN84" s="167"/>
      <c r="CO84" s="167"/>
      <c r="CP84" s="167"/>
      <c r="CQ84" s="167"/>
      <c r="CR84" s="167"/>
      <c r="CS84" s="167"/>
      <c r="CT84" s="167"/>
      <c r="CU84" s="167"/>
      <c r="CV84" s="167"/>
      <c r="CW84" s="167"/>
      <c r="CX84" s="167"/>
      <c r="CY84" s="167"/>
      <c r="CZ84" s="167"/>
      <c r="DA84" s="167"/>
      <c r="DB84" s="167"/>
      <c r="DC84" s="167"/>
      <c r="DD84" s="167"/>
      <c r="DE84" s="167"/>
      <c r="DF84" s="167"/>
      <c r="DG84" s="167"/>
      <c r="DH84" s="167"/>
      <c r="DI84" s="167"/>
      <c r="DJ84" s="167"/>
      <c r="DK84" s="167"/>
      <c r="DL84" s="167"/>
      <c r="DM84" s="167"/>
      <c r="DN84" s="167"/>
      <c r="DO84" s="167"/>
      <c r="DP84" s="167"/>
      <c r="DQ84" s="167"/>
      <c r="DR84" s="167"/>
      <c r="DS84" s="167"/>
      <c r="DT84" s="167"/>
      <c r="DU84" s="167"/>
      <c r="DV84" s="167"/>
      <c r="DW84" s="167"/>
      <c r="DX84" s="167"/>
      <c r="DY84" s="167"/>
      <c r="DZ84" s="167"/>
      <c r="EA84" s="167"/>
      <c r="EB84" s="167"/>
      <c r="EC84" s="167"/>
      <c r="ED84" s="167"/>
      <c r="EE84" s="167"/>
      <c r="EF84" s="167"/>
      <c r="EG84" s="167"/>
      <c r="EH84" s="167"/>
      <c r="EI84" s="167"/>
      <c r="EJ84" s="167"/>
      <c r="EK84" s="167"/>
      <c r="EL84" s="166"/>
      <c r="EM84" s="166"/>
      <c r="EN84" s="166"/>
      <c r="EO84" s="166"/>
      <c r="EP84" s="166"/>
      <c r="EQ84" s="166"/>
      <c r="ER84" s="166"/>
      <c r="ES84" s="166"/>
      <c r="ET84" s="166"/>
      <c r="EU84" s="166"/>
      <c r="EV84" s="166"/>
      <c r="EW84" s="166"/>
      <c r="EX84" s="166"/>
      <c r="EY84" s="166"/>
      <c r="EZ84" s="166"/>
      <c r="FA84" s="166"/>
      <c r="FB84" s="166"/>
      <c r="FC84" s="166"/>
      <c r="FD84" s="166"/>
      <c r="FE84" s="166"/>
      <c r="FF84" s="166"/>
      <c r="FG84" s="166"/>
      <c r="FH84" s="166"/>
      <c r="FI84" s="166"/>
      <c r="FJ84" s="166"/>
      <c r="FK84" s="166"/>
      <c r="FL84" s="166"/>
      <c r="FM84" s="166"/>
      <c r="FN84" s="166"/>
      <c r="FO84" s="166"/>
      <c r="FP84" s="166"/>
      <c r="FQ84" s="166"/>
      <c r="FR84" s="166"/>
      <c r="FS84" s="166"/>
      <c r="FT84" s="166"/>
      <c r="FU84" s="166"/>
      <c r="FV84" s="166"/>
      <c r="FW84" s="166"/>
      <c r="FX84" s="166"/>
      <c r="FY84" s="166"/>
      <c r="FZ84" s="166"/>
      <c r="GA84" s="166"/>
      <c r="GB84" s="166"/>
      <c r="GC84" s="166"/>
      <c r="GD84" s="166"/>
      <c r="GE84" s="166"/>
      <c r="GF84" s="166"/>
      <c r="GG84" s="166"/>
      <c r="GH84" s="166"/>
      <c r="GI84" s="166"/>
      <c r="GJ84" s="166"/>
      <c r="GK84" s="166"/>
      <c r="GL84" s="166"/>
      <c r="GM84" s="166"/>
      <c r="GN84" s="166"/>
      <c r="GO84" s="166"/>
      <c r="GP84" s="166"/>
      <c r="GQ84" s="166"/>
      <c r="GR84" s="166"/>
      <c r="GS84" s="166"/>
      <c r="GT84" s="166"/>
      <c r="GU84" s="166"/>
      <c r="GV84" s="166"/>
      <c r="GW84" s="169"/>
    </row>
    <row r="85" spans="1:205" s="152" customFormat="1" ht="13.2">
      <c r="A85" s="170"/>
      <c r="B85" s="171"/>
      <c r="C85" s="171"/>
      <c r="D85" s="171"/>
      <c r="E85" s="171"/>
      <c r="F85" s="171"/>
      <c r="G85" s="171"/>
      <c r="H85" s="171"/>
      <c r="I85" s="171"/>
      <c r="J85" s="171"/>
      <c r="K85" s="171"/>
      <c r="L85" s="171"/>
      <c r="M85" s="171"/>
      <c r="N85" s="171"/>
      <c r="O85" s="171"/>
      <c r="P85" s="171"/>
      <c r="Q85" s="171"/>
      <c r="R85" s="171"/>
      <c r="S85" s="171"/>
      <c r="T85" s="171"/>
      <c r="U85" s="171"/>
      <c r="V85" s="171"/>
      <c r="W85" s="171"/>
      <c r="X85" s="171"/>
      <c r="Y85" s="172"/>
      <c r="Z85" s="171"/>
      <c r="AA85" s="171"/>
      <c r="AB85" s="171"/>
      <c r="AC85" s="171"/>
      <c r="AD85" s="171"/>
      <c r="AE85" s="171"/>
      <c r="AF85" s="171"/>
      <c r="AG85" s="171"/>
      <c r="AH85" s="171"/>
      <c r="AI85" s="171"/>
      <c r="AJ85" s="171"/>
      <c r="AK85" s="171"/>
      <c r="AL85" s="171"/>
      <c r="AM85" s="171"/>
      <c r="AN85" s="171"/>
      <c r="AO85" s="171"/>
      <c r="AP85" s="171"/>
      <c r="AQ85" s="171"/>
      <c r="AR85" s="171"/>
      <c r="AS85" s="171"/>
      <c r="AT85" s="171"/>
      <c r="AU85" s="171"/>
      <c r="AV85" s="171"/>
      <c r="AW85" s="171"/>
      <c r="AX85" s="171"/>
      <c r="AY85" s="171"/>
      <c r="AZ85" s="171"/>
      <c r="BA85" s="171"/>
      <c r="BB85" s="171"/>
      <c r="BC85" s="171"/>
      <c r="BD85" s="171"/>
      <c r="BE85" s="171"/>
      <c r="BF85" s="171"/>
      <c r="BG85" s="171"/>
      <c r="BH85" s="171"/>
      <c r="BI85" s="171"/>
      <c r="BJ85" s="171"/>
      <c r="BK85" s="171"/>
      <c r="BL85" s="171"/>
      <c r="BM85" s="171"/>
      <c r="BN85" s="171"/>
      <c r="BO85" s="171"/>
      <c r="BP85" s="171"/>
      <c r="BQ85" s="171"/>
      <c r="BR85" s="171"/>
      <c r="BS85" s="171"/>
      <c r="BT85" s="171"/>
      <c r="BU85" s="171"/>
      <c r="BV85" s="171"/>
      <c r="BW85" s="171"/>
      <c r="BX85" s="171"/>
      <c r="BY85" s="171"/>
      <c r="BZ85" s="171"/>
      <c r="CA85" s="171"/>
      <c r="CB85" s="171"/>
      <c r="CC85" s="171"/>
      <c r="CD85" s="171"/>
      <c r="CE85" s="171"/>
      <c r="CF85" s="171"/>
      <c r="CG85" s="171"/>
      <c r="CH85" s="171"/>
      <c r="CI85" s="171"/>
      <c r="CJ85" s="171"/>
      <c r="CK85" s="171"/>
      <c r="CL85" s="171"/>
      <c r="CM85" s="171"/>
      <c r="CN85" s="171"/>
      <c r="CO85" s="171"/>
      <c r="CP85" s="171"/>
      <c r="CQ85" s="171"/>
      <c r="CR85" s="171"/>
      <c r="CS85" s="171"/>
      <c r="CT85" s="171"/>
      <c r="CU85" s="171"/>
      <c r="CV85" s="171"/>
      <c r="CW85" s="171"/>
      <c r="CX85" s="171"/>
      <c r="CY85" s="171"/>
      <c r="CZ85" s="171"/>
      <c r="DA85" s="171"/>
      <c r="DB85" s="171"/>
      <c r="DC85" s="171"/>
      <c r="DD85" s="171"/>
      <c r="DE85" s="171"/>
      <c r="DF85" s="171"/>
      <c r="DG85" s="171"/>
      <c r="DH85" s="171"/>
      <c r="DI85" s="171"/>
      <c r="DJ85" s="171"/>
      <c r="DK85" s="171"/>
      <c r="DL85" s="171"/>
      <c r="DM85" s="171"/>
      <c r="DN85" s="171"/>
      <c r="DO85" s="171"/>
      <c r="DP85" s="171"/>
      <c r="DQ85" s="171"/>
      <c r="DR85" s="171"/>
      <c r="DS85" s="171"/>
      <c r="DT85" s="171"/>
      <c r="DU85" s="171"/>
      <c r="DV85" s="171"/>
      <c r="DW85" s="171"/>
      <c r="DX85" s="171"/>
      <c r="DY85" s="171"/>
      <c r="DZ85" s="171"/>
      <c r="EA85" s="171"/>
      <c r="EB85" s="171"/>
      <c r="EC85" s="171"/>
      <c r="ED85" s="171"/>
      <c r="EE85" s="171"/>
      <c r="EF85" s="171"/>
      <c r="EG85" s="171"/>
      <c r="EH85" s="171"/>
      <c r="EI85" s="171"/>
      <c r="EJ85" s="171"/>
      <c r="EK85" s="171"/>
      <c r="EL85" s="171"/>
      <c r="EM85" s="171"/>
      <c r="EN85" s="171"/>
      <c r="EO85" s="171"/>
      <c r="EP85" s="171"/>
      <c r="EQ85" s="171"/>
      <c r="ER85" s="171"/>
      <c r="ES85" s="171"/>
      <c r="ET85" s="171"/>
      <c r="EU85" s="171"/>
      <c r="EV85" s="171"/>
      <c r="EW85" s="171"/>
      <c r="EX85" s="171"/>
      <c r="EY85" s="171"/>
      <c r="EZ85" s="171"/>
      <c r="FA85" s="171"/>
      <c r="FB85" s="171"/>
      <c r="FC85" s="171"/>
      <c r="FD85" s="171"/>
      <c r="FE85" s="171"/>
      <c r="FF85" s="171"/>
      <c r="FG85" s="171"/>
      <c r="FH85" s="171"/>
      <c r="FI85" s="171"/>
      <c r="FJ85" s="171"/>
      <c r="FK85" s="171"/>
      <c r="FL85" s="171"/>
      <c r="FM85" s="171"/>
      <c r="FN85" s="171"/>
      <c r="FO85" s="171"/>
      <c r="FP85" s="171"/>
      <c r="FQ85" s="171"/>
      <c r="FR85" s="171"/>
      <c r="FS85" s="171"/>
      <c r="FT85" s="171"/>
      <c r="FU85" s="171"/>
      <c r="FV85" s="171"/>
      <c r="FW85" s="171"/>
      <c r="FX85" s="171"/>
      <c r="FY85" s="171"/>
      <c r="FZ85" s="171"/>
      <c r="GA85" s="171"/>
      <c r="GB85" s="171"/>
      <c r="GC85" s="171"/>
      <c r="GD85" s="171"/>
      <c r="GE85" s="171"/>
      <c r="GF85" s="171"/>
      <c r="GG85" s="171"/>
      <c r="GH85" s="171"/>
      <c r="GI85" s="171"/>
      <c r="GJ85" s="171"/>
      <c r="GK85" s="171"/>
      <c r="GL85" s="171"/>
      <c r="GM85" s="171"/>
      <c r="GN85" s="171"/>
      <c r="GO85" s="171"/>
      <c r="GP85" s="171"/>
      <c r="GQ85" s="171"/>
      <c r="GR85" s="171"/>
      <c r="GS85" s="171"/>
      <c r="GT85" s="171"/>
      <c r="GU85" s="171"/>
      <c r="GV85" s="171"/>
      <c r="GW85" s="173"/>
    </row>
    <row r="86" spans="1:205" s="152" customFormat="1" ht="11.25" customHeight="1">
      <c r="A86" s="111"/>
      <c r="B86" s="109"/>
      <c r="C86" s="109"/>
      <c r="D86" s="109"/>
      <c r="E86" s="109"/>
      <c r="F86" s="109"/>
      <c r="G86" s="109"/>
      <c r="H86" s="109"/>
      <c r="I86" s="947" t="s">
        <v>557</v>
      </c>
      <c r="J86" s="948"/>
      <c r="K86" s="948"/>
      <c r="L86" s="948"/>
      <c r="M86" s="948"/>
      <c r="N86" s="948"/>
      <c r="O86" s="948"/>
      <c r="P86" s="948"/>
      <c r="Q86" s="948"/>
      <c r="R86" s="948"/>
      <c r="S86" s="948"/>
      <c r="T86" s="948"/>
      <c r="U86" s="948"/>
      <c r="V86" s="948"/>
      <c r="W86" s="948"/>
      <c r="X86" s="948"/>
      <c r="Y86" s="948"/>
      <c r="Z86" s="948"/>
      <c r="AA86" s="948"/>
      <c r="AB86" s="948"/>
      <c r="AC86" s="948"/>
      <c r="AD86" s="948"/>
      <c r="AE86" s="948"/>
      <c r="AF86" s="948"/>
      <c r="AG86" s="948"/>
      <c r="AH86" s="948"/>
      <c r="AI86" s="948"/>
      <c r="AJ86" s="948"/>
      <c r="AK86" s="948"/>
      <c r="AL86" s="948"/>
      <c r="AM86" s="948"/>
      <c r="AN86" s="948"/>
      <c r="AO86" s="948"/>
      <c r="AP86" s="948"/>
      <c r="AQ86" s="948"/>
      <c r="AR86" s="948"/>
      <c r="AS86" s="948"/>
      <c r="AT86" s="948"/>
      <c r="AU86" s="948"/>
      <c r="AV86" s="948"/>
      <c r="AW86" s="948"/>
      <c r="AX86" s="948"/>
      <c r="AY86" s="948"/>
      <c r="AZ86" s="948"/>
      <c r="BA86" s="948"/>
      <c r="BB86" s="948"/>
      <c r="BC86" s="948"/>
      <c r="BD86" s="948"/>
      <c r="BE86" s="948"/>
      <c r="BF86" s="948"/>
      <c r="BG86" s="109"/>
      <c r="BH86" s="109"/>
      <c r="BI86" s="109"/>
      <c r="BJ86" s="109"/>
      <c r="BK86" s="109"/>
      <c r="BL86" s="109"/>
      <c r="BM86" s="109"/>
      <c r="BN86" s="109"/>
      <c r="BO86" s="109"/>
      <c r="BP86" s="109"/>
      <c r="BQ86" s="109"/>
      <c r="BR86" s="109"/>
      <c r="BS86" s="109"/>
      <c r="BT86" s="109"/>
      <c r="BU86" s="109"/>
      <c r="BV86" s="109"/>
      <c r="BW86" s="112"/>
      <c r="BX86" s="113"/>
      <c r="BY86" s="113"/>
      <c r="BZ86" s="113"/>
      <c r="CA86" s="113"/>
      <c r="CB86" s="113"/>
      <c r="CC86" s="113"/>
      <c r="CD86" s="113"/>
      <c r="CE86" s="113"/>
      <c r="CF86" s="113"/>
      <c r="CG86" s="113"/>
      <c r="CH86" s="113"/>
      <c r="CI86" s="113"/>
      <c r="CJ86" s="113"/>
      <c r="CK86" s="113"/>
      <c r="CL86" s="113"/>
      <c r="CM86" s="113"/>
      <c r="CN86" s="113"/>
      <c r="CO86" s="113"/>
      <c r="CP86" s="113"/>
      <c r="CQ86" s="113"/>
      <c r="CR86" s="113"/>
      <c r="CS86" s="113"/>
      <c r="CT86" s="113"/>
      <c r="CU86" s="113"/>
      <c r="CV86" s="113"/>
      <c r="CW86" s="113"/>
      <c r="CX86" s="113"/>
      <c r="CY86" s="113"/>
      <c r="CZ86" s="113"/>
      <c r="DA86" s="113"/>
      <c r="DB86" s="113"/>
      <c r="DC86" s="113"/>
      <c r="DD86" s="113"/>
      <c r="DE86" s="113"/>
      <c r="DF86" s="113"/>
      <c r="DG86" s="113"/>
      <c r="DH86" s="113"/>
      <c r="DI86" s="113"/>
      <c r="DJ86" s="113"/>
      <c r="DK86" s="113"/>
      <c r="DL86" s="113"/>
      <c r="DM86" s="113"/>
      <c r="DN86" s="113"/>
      <c r="DO86" s="113"/>
      <c r="DP86" s="113"/>
      <c r="DQ86" s="113"/>
      <c r="DR86" s="113"/>
      <c r="DS86" s="113"/>
      <c r="DT86" s="113"/>
      <c r="DU86" s="113"/>
      <c r="DV86" s="113"/>
      <c r="DW86" s="113"/>
      <c r="DX86" s="113"/>
      <c r="DY86" s="113"/>
      <c r="DZ86" s="113"/>
      <c r="EA86" s="113"/>
      <c r="EB86" s="113"/>
      <c r="EC86" s="113"/>
      <c r="ED86" s="113"/>
      <c r="EE86" s="113"/>
      <c r="EF86" s="113"/>
      <c r="EG86" s="113"/>
      <c r="EH86" s="113"/>
      <c r="EI86" s="113"/>
      <c r="EJ86" s="113"/>
      <c r="EK86" s="113"/>
      <c r="EL86" s="113"/>
      <c r="EM86" s="113"/>
      <c r="EN86" s="113"/>
      <c r="EO86" s="113"/>
      <c r="EP86" s="113"/>
      <c r="EQ86" s="113"/>
      <c r="ER86" s="113"/>
      <c r="ES86" s="113"/>
      <c r="ET86" s="113"/>
      <c r="EU86" s="113"/>
      <c r="EV86" s="113"/>
      <c r="EW86" s="113"/>
      <c r="EX86" s="113"/>
      <c r="EY86" s="113"/>
      <c r="EZ86" s="113"/>
      <c r="FA86" s="113"/>
      <c r="FB86" s="113"/>
      <c r="FC86" s="113"/>
      <c r="FD86" s="113"/>
      <c r="FE86" s="113"/>
      <c r="FF86" s="113"/>
      <c r="FG86" s="113"/>
      <c r="FH86" s="113"/>
      <c r="FI86" s="113"/>
      <c r="FJ86" s="113"/>
      <c r="FK86" s="113"/>
      <c r="FL86" s="113"/>
      <c r="FM86" s="113"/>
      <c r="FN86" s="113"/>
      <c r="FO86" s="113"/>
      <c r="FP86" s="113"/>
      <c r="FQ86" s="113"/>
      <c r="FR86" s="113"/>
      <c r="FS86" s="113"/>
      <c r="FT86" s="113"/>
      <c r="FU86" s="113"/>
      <c r="FV86" s="113"/>
      <c r="FW86" s="113"/>
      <c r="FX86" s="113"/>
      <c r="FY86" s="113"/>
      <c r="FZ86" s="113"/>
      <c r="GA86" s="113"/>
      <c r="GB86" s="113"/>
      <c r="GC86" s="113"/>
      <c r="GD86" s="113"/>
      <c r="GE86" s="113"/>
      <c r="GF86" s="113"/>
      <c r="GG86" s="113"/>
      <c r="GH86" s="113"/>
      <c r="GI86" s="113"/>
      <c r="GJ86" s="113"/>
      <c r="GK86" s="113"/>
      <c r="GL86" s="113"/>
      <c r="GM86" s="113"/>
      <c r="GN86" s="113"/>
      <c r="GO86" s="113"/>
      <c r="GP86" s="113"/>
      <c r="GQ86" s="113"/>
      <c r="GR86" s="196"/>
      <c r="GS86" s="109"/>
      <c r="GT86" s="109"/>
      <c r="GU86" s="109"/>
      <c r="GV86" s="109"/>
      <c r="GW86" s="116"/>
    </row>
    <row r="87" spans="1:205" s="152" customFormat="1" ht="11.25" customHeight="1">
      <c r="A87" s="111"/>
      <c r="B87" s="109"/>
      <c r="C87" s="109"/>
      <c r="D87" s="109"/>
      <c r="E87" s="109"/>
      <c r="F87" s="109"/>
      <c r="G87" s="109"/>
      <c r="H87" s="109"/>
      <c r="I87" s="949"/>
      <c r="J87" s="950"/>
      <c r="K87" s="950"/>
      <c r="L87" s="950"/>
      <c r="M87" s="950"/>
      <c r="N87" s="950"/>
      <c r="O87" s="950"/>
      <c r="P87" s="950"/>
      <c r="Q87" s="950"/>
      <c r="R87" s="950"/>
      <c r="S87" s="950"/>
      <c r="T87" s="950"/>
      <c r="U87" s="950"/>
      <c r="V87" s="950"/>
      <c r="W87" s="950"/>
      <c r="X87" s="950"/>
      <c r="Y87" s="950"/>
      <c r="Z87" s="950"/>
      <c r="AA87" s="950"/>
      <c r="AB87" s="950"/>
      <c r="AC87" s="950"/>
      <c r="AD87" s="950"/>
      <c r="AE87" s="950"/>
      <c r="AF87" s="950"/>
      <c r="AG87" s="950"/>
      <c r="AH87" s="950"/>
      <c r="AI87" s="950"/>
      <c r="AJ87" s="950"/>
      <c r="AK87" s="950"/>
      <c r="AL87" s="950"/>
      <c r="AM87" s="950"/>
      <c r="AN87" s="950"/>
      <c r="AO87" s="950"/>
      <c r="AP87" s="950"/>
      <c r="AQ87" s="950"/>
      <c r="AR87" s="950"/>
      <c r="AS87" s="950"/>
      <c r="AT87" s="950"/>
      <c r="AU87" s="950"/>
      <c r="AV87" s="950"/>
      <c r="AW87" s="950"/>
      <c r="AX87" s="950"/>
      <c r="AY87" s="950"/>
      <c r="AZ87" s="950"/>
      <c r="BA87" s="950"/>
      <c r="BB87" s="950"/>
      <c r="BC87" s="950"/>
      <c r="BD87" s="950"/>
      <c r="BE87" s="950"/>
      <c r="BF87" s="950"/>
      <c r="BG87" s="109"/>
      <c r="BH87" s="109"/>
      <c r="BI87" s="109"/>
      <c r="BJ87" s="109"/>
      <c r="BK87" s="109"/>
      <c r="BL87" s="109"/>
      <c r="BM87" s="109"/>
      <c r="BN87" s="109"/>
      <c r="BO87" s="109"/>
      <c r="BP87" s="109"/>
      <c r="BQ87" s="109"/>
      <c r="BR87" s="109"/>
      <c r="BS87" s="109"/>
      <c r="BT87" s="109"/>
      <c r="BU87" s="109"/>
      <c r="BV87" s="109"/>
      <c r="BW87" s="919" t="s">
        <v>562</v>
      </c>
      <c r="BX87" s="920"/>
      <c r="BY87" s="920"/>
      <c r="BZ87" s="920"/>
      <c r="CA87" s="920"/>
      <c r="CB87" s="920"/>
      <c r="CC87" s="920"/>
      <c r="CD87" s="920"/>
      <c r="CE87" s="920"/>
      <c r="CF87" s="920"/>
      <c r="CG87" s="920"/>
      <c r="CH87" s="920"/>
      <c r="CI87" s="920"/>
      <c r="CJ87" s="920"/>
      <c r="CK87" s="920"/>
      <c r="CL87" s="920"/>
      <c r="CM87" s="920"/>
      <c r="CN87" s="920"/>
      <c r="CO87" s="920"/>
      <c r="CP87" s="920"/>
      <c r="CQ87" s="920"/>
      <c r="CR87" s="920"/>
      <c r="CS87" s="920"/>
      <c r="CT87" s="920"/>
      <c r="CU87" s="920"/>
      <c r="CV87" s="920"/>
      <c r="CW87" s="920"/>
      <c r="CX87" s="920"/>
      <c r="CY87" s="920"/>
      <c r="CZ87" s="920"/>
      <c r="DA87" s="920"/>
      <c r="DB87" s="920"/>
      <c r="DC87" s="920"/>
      <c r="DD87" s="920"/>
      <c r="DE87" s="920"/>
      <c r="DF87" s="920"/>
      <c r="DG87" s="920"/>
      <c r="DH87" s="920"/>
      <c r="DI87" s="920"/>
      <c r="DJ87" s="920"/>
      <c r="DK87" s="920"/>
      <c r="DL87" s="920"/>
      <c r="DM87" s="920"/>
      <c r="DN87" s="920"/>
      <c r="DO87" s="920"/>
      <c r="DP87" s="920"/>
      <c r="DQ87" s="920"/>
      <c r="DR87" s="920"/>
      <c r="DS87" s="920"/>
      <c r="DT87" s="920"/>
      <c r="DU87" s="920"/>
      <c r="DV87" s="920"/>
      <c r="DW87" s="920"/>
      <c r="DX87" s="920"/>
      <c r="DY87" s="920"/>
      <c r="DZ87" s="920"/>
      <c r="EA87" s="920"/>
      <c r="EB87" s="920"/>
      <c r="EC87" s="920"/>
      <c r="ED87" s="920"/>
      <c r="EE87" s="920"/>
      <c r="EF87" s="920"/>
      <c r="EG87" s="920"/>
      <c r="EH87" s="920"/>
      <c r="EI87" s="920"/>
      <c r="EJ87" s="920"/>
      <c r="EK87" s="920"/>
      <c r="EL87" s="920"/>
      <c r="EM87" s="920"/>
      <c r="EN87" s="920"/>
      <c r="EO87" s="920"/>
      <c r="EP87" s="920"/>
      <c r="EQ87" s="920"/>
      <c r="ER87" s="920"/>
      <c r="ES87" s="920"/>
      <c r="ET87" s="920"/>
      <c r="EU87" s="920"/>
      <c r="EV87" s="920"/>
      <c r="EW87" s="920"/>
      <c r="EX87" s="920"/>
      <c r="EY87" s="920"/>
      <c r="EZ87" s="920"/>
      <c r="FA87" s="920"/>
      <c r="FB87" s="920"/>
      <c r="FC87" s="920"/>
      <c r="FD87" s="920"/>
      <c r="FE87" s="920"/>
      <c r="FF87" s="920"/>
      <c r="FG87" s="920"/>
      <c r="FH87" s="920"/>
      <c r="FI87" s="920"/>
      <c r="FJ87" s="920"/>
      <c r="FK87" s="920"/>
      <c r="FL87" s="920"/>
      <c r="FM87" s="920"/>
      <c r="FN87" s="920"/>
      <c r="FO87" s="920"/>
      <c r="FP87" s="920"/>
      <c r="FQ87" s="920"/>
      <c r="FR87" s="920"/>
      <c r="FS87" s="920"/>
      <c r="FT87" s="920"/>
      <c r="FU87" s="920"/>
      <c r="FV87" s="920"/>
      <c r="FW87" s="920"/>
      <c r="FX87" s="920"/>
      <c r="FY87" s="920"/>
      <c r="FZ87" s="920"/>
      <c r="GA87" s="920"/>
      <c r="GB87" s="920"/>
      <c r="GC87" s="920"/>
      <c r="GD87" s="920"/>
      <c r="GE87" s="920"/>
      <c r="GF87" s="920"/>
      <c r="GG87" s="920"/>
      <c r="GH87" s="920"/>
      <c r="GI87" s="920"/>
      <c r="GJ87" s="920"/>
      <c r="GK87" s="920"/>
      <c r="GL87" s="920"/>
      <c r="GM87" s="920"/>
      <c r="GN87" s="920"/>
      <c r="GO87" s="920"/>
      <c r="GP87" s="920"/>
      <c r="GQ87" s="920"/>
      <c r="GR87" s="921"/>
      <c r="GS87" s="109"/>
      <c r="GT87" s="109"/>
      <c r="GU87" s="109"/>
      <c r="GV87" s="109"/>
      <c r="GW87" s="116"/>
    </row>
    <row r="88" spans="1:205" s="152" customFormat="1">
      <c r="A88" s="111"/>
      <c r="B88" s="109"/>
      <c r="C88" s="109"/>
      <c r="D88" s="109"/>
      <c r="E88" s="109"/>
      <c r="F88" s="109"/>
      <c r="G88" s="109"/>
      <c r="H88" s="117"/>
      <c r="I88" s="118"/>
      <c r="J88" s="109"/>
      <c r="K88" s="109"/>
      <c r="L88" s="109"/>
      <c r="M88" s="109"/>
      <c r="N88" s="109"/>
      <c r="O88" s="109"/>
      <c r="P88" s="109"/>
      <c r="Q88" s="109"/>
      <c r="R88" s="109"/>
      <c r="S88" s="109"/>
      <c r="T88" s="109"/>
      <c r="U88" s="109"/>
      <c r="V88" s="109"/>
      <c r="W88" s="109"/>
      <c r="X88" s="109"/>
      <c r="Y88" s="109"/>
      <c r="Z88" s="109"/>
      <c r="AA88" s="109"/>
      <c r="AB88" s="109"/>
      <c r="AC88" s="109"/>
      <c r="AD88" s="109"/>
      <c r="AE88" s="109"/>
      <c r="AF88" s="109"/>
      <c r="AG88" s="109"/>
      <c r="AH88" s="109"/>
      <c r="AI88" s="109"/>
      <c r="AJ88" s="109"/>
      <c r="AK88" s="109"/>
      <c r="AL88" s="109"/>
      <c r="AM88" s="109"/>
      <c r="AN88" s="109"/>
      <c r="AO88" s="109"/>
      <c r="AP88" s="109"/>
      <c r="AQ88" s="109"/>
      <c r="AR88" s="109"/>
      <c r="AS88" s="109"/>
      <c r="AT88" s="109"/>
      <c r="AU88" s="109"/>
      <c r="AV88" s="109"/>
      <c r="AW88" s="109"/>
      <c r="AX88" s="109"/>
      <c r="AY88" s="109"/>
      <c r="AZ88" s="109"/>
      <c r="BA88" s="109"/>
      <c r="BB88" s="109"/>
      <c r="BC88" s="109"/>
      <c r="BD88" s="109"/>
      <c r="BE88" s="109"/>
      <c r="BF88" s="109"/>
      <c r="BG88" s="109"/>
      <c r="BH88" s="109"/>
      <c r="BI88" s="109"/>
      <c r="BJ88" s="109"/>
      <c r="BK88" s="109"/>
      <c r="BL88" s="109"/>
      <c r="BM88" s="109"/>
      <c r="BN88" s="109"/>
      <c r="BO88" s="109"/>
      <c r="BP88" s="109"/>
      <c r="BQ88" s="109"/>
      <c r="BR88" s="109"/>
      <c r="BS88" s="109"/>
      <c r="BT88" s="109"/>
      <c r="BU88" s="109"/>
      <c r="BV88" s="109"/>
      <c r="BW88" s="919"/>
      <c r="BX88" s="920"/>
      <c r="BY88" s="920"/>
      <c r="BZ88" s="920"/>
      <c r="CA88" s="920"/>
      <c r="CB88" s="920"/>
      <c r="CC88" s="920"/>
      <c r="CD88" s="920"/>
      <c r="CE88" s="920"/>
      <c r="CF88" s="920"/>
      <c r="CG88" s="920"/>
      <c r="CH88" s="920"/>
      <c r="CI88" s="920"/>
      <c r="CJ88" s="920"/>
      <c r="CK88" s="920"/>
      <c r="CL88" s="920"/>
      <c r="CM88" s="920"/>
      <c r="CN88" s="920"/>
      <c r="CO88" s="920"/>
      <c r="CP88" s="920"/>
      <c r="CQ88" s="920"/>
      <c r="CR88" s="920"/>
      <c r="CS88" s="920"/>
      <c r="CT88" s="920"/>
      <c r="CU88" s="920"/>
      <c r="CV88" s="920"/>
      <c r="CW88" s="920"/>
      <c r="CX88" s="920"/>
      <c r="CY88" s="920"/>
      <c r="CZ88" s="920"/>
      <c r="DA88" s="920"/>
      <c r="DB88" s="920"/>
      <c r="DC88" s="920"/>
      <c r="DD88" s="920"/>
      <c r="DE88" s="920"/>
      <c r="DF88" s="920"/>
      <c r="DG88" s="920"/>
      <c r="DH88" s="920"/>
      <c r="DI88" s="920"/>
      <c r="DJ88" s="920"/>
      <c r="DK88" s="920"/>
      <c r="DL88" s="920"/>
      <c r="DM88" s="920"/>
      <c r="DN88" s="920"/>
      <c r="DO88" s="920"/>
      <c r="DP88" s="920"/>
      <c r="DQ88" s="920"/>
      <c r="DR88" s="920"/>
      <c r="DS88" s="920"/>
      <c r="DT88" s="920"/>
      <c r="DU88" s="920"/>
      <c r="DV88" s="920"/>
      <c r="DW88" s="920"/>
      <c r="DX88" s="920"/>
      <c r="DY88" s="920"/>
      <c r="DZ88" s="920"/>
      <c r="EA88" s="920"/>
      <c r="EB88" s="920"/>
      <c r="EC88" s="920"/>
      <c r="ED88" s="920"/>
      <c r="EE88" s="920"/>
      <c r="EF88" s="920"/>
      <c r="EG88" s="920"/>
      <c r="EH88" s="920"/>
      <c r="EI88" s="920"/>
      <c r="EJ88" s="920"/>
      <c r="EK88" s="920"/>
      <c r="EL88" s="920"/>
      <c r="EM88" s="920"/>
      <c r="EN88" s="920"/>
      <c r="EO88" s="920"/>
      <c r="EP88" s="920"/>
      <c r="EQ88" s="920"/>
      <c r="ER88" s="920"/>
      <c r="ES88" s="920"/>
      <c r="ET88" s="920"/>
      <c r="EU88" s="920"/>
      <c r="EV88" s="920"/>
      <c r="EW88" s="920"/>
      <c r="EX88" s="920"/>
      <c r="EY88" s="920"/>
      <c r="EZ88" s="920"/>
      <c r="FA88" s="920"/>
      <c r="FB88" s="920"/>
      <c r="FC88" s="920"/>
      <c r="FD88" s="920"/>
      <c r="FE88" s="920"/>
      <c r="FF88" s="920"/>
      <c r="FG88" s="920"/>
      <c r="FH88" s="920"/>
      <c r="FI88" s="920"/>
      <c r="FJ88" s="920"/>
      <c r="FK88" s="920"/>
      <c r="FL88" s="920"/>
      <c r="FM88" s="920"/>
      <c r="FN88" s="920"/>
      <c r="FO88" s="920"/>
      <c r="FP88" s="920"/>
      <c r="FQ88" s="920"/>
      <c r="FR88" s="920"/>
      <c r="FS88" s="920"/>
      <c r="FT88" s="920"/>
      <c r="FU88" s="920"/>
      <c r="FV88" s="920"/>
      <c r="FW88" s="920"/>
      <c r="FX88" s="920"/>
      <c r="FY88" s="920"/>
      <c r="FZ88" s="920"/>
      <c r="GA88" s="920"/>
      <c r="GB88" s="920"/>
      <c r="GC88" s="920"/>
      <c r="GD88" s="920"/>
      <c r="GE88" s="920"/>
      <c r="GF88" s="920"/>
      <c r="GG88" s="920"/>
      <c r="GH88" s="920"/>
      <c r="GI88" s="920"/>
      <c r="GJ88" s="920"/>
      <c r="GK88" s="920"/>
      <c r="GL88" s="920"/>
      <c r="GM88" s="920"/>
      <c r="GN88" s="920"/>
      <c r="GO88" s="920"/>
      <c r="GP88" s="920"/>
      <c r="GQ88" s="920"/>
      <c r="GR88" s="921"/>
      <c r="GS88" s="109"/>
      <c r="GT88" s="109"/>
      <c r="GU88" s="109"/>
      <c r="GV88" s="109"/>
      <c r="GW88" s="116"/>
    </row>
    <row r="89" spans="1:205" s="152" customFormat="1" ht="11.25" customHeight="1">
      <c r="A89" s="111"/>
      <c r="B89" s="119"/>
      <c r="C89" s="119"/>
      <c r="D89" s="119"/>
      <c r="E89" s="119"/>
      <c r="F89" s="119"/>
      <c r="G89" s="119"/>
      <c r="H89" s="117"/>
      <c r="I89" s="118"/>
      <c r="J89" s="119"/>
      <c r="K89" s="119"/>
      <c r="L89" s="109"/>
      <c r="M89" s="109"/>
      <c r="N89" s="120"/>
      <c r="O89" s="120"/>
      <c r="P89" s="120"/>
      <c r="Q89" s="120"/>
      <c r="R89" s="120"/>
      <c r="S89" s="120"/>
      <c r="T89" s="120"/>
      <c r="U89" s="120"/>
      <c r="V89" s="120"/>
      <c r="W89" s="120"/>
      <c r="X89" s="120"/>
      <c r="Y89" s="120"/>
      <c r="Z89" s="120"/>
      <c r="AA89" s="121"/>
      <c r="AB89" s="109"/>
      <c r="AC89" s="109"/>
      <c r="AD89" s="122"/>
      <c r="AE89" s="122"/>
      <c r="AF89" s="122"/>
      <c r="AG89" s="122"/>
      <c r="AH89" s="122"/>
      <c r="AI89" s="122"/>
      <c r="AJ89" s="123"/>
      <c r="AK89" s="109"/>
      <c r="AL89" s="109"/>
      <c r="AM89" s="120"/>
      <c r="AN89" s="120"/>
      <c r="AO89" s="120"/>
      <c r="AP89" s="120"/>
      <c r="AQ89" s="120"/>
      <c r="AR89" s="120"/>
      <c r="AS89" s="120"/>
      <c r="AT89" s="120"/>
      <c r="AU89" s="120"/>
      <c r="AV89" s="120"/>
      <c r="AW89" s="120"/>
      <c r="AX89" s="120"/>
      <c r="AY89" s="109"/>
      <c r="AZ89" s="122"/>
      <c r="BA89" s="122"/>
      <c r="BB89" s="122"/>
      <c r="BC89" s="109"/>
      <c r="BD89" s="109"/>
      <c r="BE89" s="109"/>
      <c r="BF89" s="109"/>
      <c r="BG89" s="109"/>
      <c r="BH89" s="109"/>
      <c r="BI89" s="109"/>
      <c r="BJ89" s="109"/>
      <c r="BK89" s="109"/>
      <c r="BL89" s="109"/>
      <c r="BM89" s="109"/>
      <c r="BN89" s="109"/>
      <c r="BO89" s="109"/>
      <c r="BP89" s="109"/>
      <c r="BQ89" s="109"/>
      <c r="BR89" s="109"/>
      <c r="BS89" s="109"/>
      <c r="BT89" s="109"/>
      <c r="BU89" s="109"/>
      <c r="BV89" s="109"/>
      <c r="BW89" s="1015" t="s">
        <v>237</v>
      </c>
      <c r="BX89" s="931"/>
      <c r="BY89" s="931"/>
      <c r="BZ89" s="931"/>
      <c r="CG89" s="109"/>
      <c r="CH89" s="109"/>
      <c r="CI89" s="109"/>
      <c r="CJ89" s="109"/>
      <c r="CK89" s="109"/>
      <c r="CL89" s="109"/>
      <c r="CM89" s="109"/>
      <c r="CN89" s="109"/>
      <c r="CO89" s="109"/>
      <c r="CP89" s="109"/>
      <c r="CQ89" s="109"/>
      <c r="CR89" s="109"/>
      <c r="CS89" s="109"/>
      <c r="CT89" s="109"/>
      <c r="CU89" s="109"/>
      <c r="CV89" s="109"/>
      <c r="CW89" s="119"/>
      <c r="CX89" s="119"/>
      <c r="CY89" s="119"/>
      <c r="CZ89" s="119"/>
      <c r="DA89" s="109"/>
      <c r="DB89" s="109"/>
      <c r="DC89" s="109"/>
      <c r="DD89" s="109"/>
      <c r="DE89" s="109"/>
      <c r="DF89" s="109"/>
      <c r="DG89" s="109"/>
      <c r="DH89" s="109"/>
      <c r="DI89" s="109"/>
      <c r="DJ89" s="109"/>
      <c r="DK89" s="109"/>
      <c r="DL89" s="109"/>
      <c r="DM89" s="120"/>
      <c r="DN89" s="120"/>
      <c r="DO89" s="120"/>
      <c r="DP89" s="120"/>
      <c r="DQ89" s="120"/>
      <c r="DR89" s="120"/>
      <c r="DS89" s="120"/>
      <c r="DT89" s="120"/>
      <c r="DU89" s="120"/>
      <c r="DV89" s="120"/>
      <c r="DW89" s="120"/>
      <c r="DX89" s="120"/>
      <c r="DY89" s="120"/>
      <c r="DZ89" s="120"/>
      <c r="EA89" s="120"/>
      <c r="EB89" s="120"/>
      <c r="EC89" s="120"/>
      <c r="ED89" s="120"/>
      <c r="EE89" s="120"/>
      <c r="EF89" s="120"/>
      <c r="EG89" s="120"/>
      <c r="EH89" s="120"/>
      <c r="EI89" s="120"/>
      <c r="EJ89" s="120"/>
      <c r="EK89" s="120"/>
      <c r="EL89" s="120"/>
      <c r="EM89" s="120"/>
      <c r="EN89" s="120"/>
      <c r="EO89" s="120"/>
      <c r="EP89" s="120"/>
      <c r="EQ89" s="120"/>
      <c r="ER89" s="120"/>
      <c r="ES89" s="120"/>
      <c r="ET89" s="120"/>
      <c r="EU89" s="120"/>
      <c r="EV89" s="120"/>
      <c r="EW89" s="120"/>
      <c r="EX89" s="120"/>
      <c r="EY89" s="120"/>
      <c r="EZ89" s="120"/>
      <c r="FA89" s="120"/>
      <c r="FB89" s="120"/>
      <c r="FC89" s="120"/>
      <c r="FD89" s="120"/>
      <c r="FE89" s="120"/>
      <c r="FF89" s="120"/>
      <c r="FG89" s="120"/>
      <c r="FH89" s="120"/>
      <c r="FI89" s="120"/>
      <c r="FJ89" s="120"/>
      <c r="FK89" s="120"/>
      <c r="FL89" s="120"/>
      <c r="FM89" s="120"/>
      <c r="FN89" s="120"/>
      <c r="FO89" s="120"/>
      <c r="FP89" s="120"/>
      <c r="FQ89" s="109"/>
      <c r="FR89" s="109"/>
      <c r="FS89" s="109"/>
      <c r="FT89" s="109"/>
      <c r="FU89" s="109"/>
      <c r="FV89" s="109"/>
      <c r="FW89" s="109"/>
      <c r="FX89" s="109"/>
      <c r="FY89" s="109"/>
      <c r="FZ89" s="109"/>
      <c r="GA89" s="109"/>
      <c r="GB89" s="109"/>
      <c r="GC89" s="109"/>
      <c r="GD89" s="109"/>
      <c r="GE89" s="109"/>
      <c r="GF89" s="109"/>
      <c r="GG89" s="109"/>
      <c r="GH89" s="109"/>
      <c r="GI89" s="109"/>
      <c r="GJ89" s="109"/>
      <c r="GK89" s="109"/>
      <c r="GL89" s="120"/>
      <c r="GM89" s="120"/>
      <c r="GN89" s="120"/>
      <c r="GO89" s="109"/>
      <c r="GP89" s="931" t="s">
        <v>238</v>
      </c>
      <c r="GQ89" s="931"/>
      <c r="GR89" s="932"/>
      <c r="GS89" s="115"/>
      <c r="GT89" s="109"/>
      <c r="GU89" s="109"/>
      <c r="GV89" s="109"/>
      <c r="GW89" s="116"/>
    </row>
    <row r="90" spans="1:205" s="152" customFormat="1">
      <c r="A90" s="111"/>
      <c r="B90" s="119"/>
      <c r="C90" s="119"/>
      <c r="D90" s="119"/>
      <c r="E90" s="119"/>
      <c r="F90" s="119"/>
      <c r="G90" s="119"/>
      <c r="H90" s="117"/>
      <c r="I90" s="118"/>
      <c r="J90" s="119"/>
      <c r="K90" s="119"/>
      <c r="L90" s="109"/>
      <c r="M90" s="109"/>
      <c r="N90" s="120"/>
      <c r="O90" s="120"/>
      <c r="P90" s="120"/>
      <c r="Q90" s="120"/>
      <c r="R90" s="120"/>
      <c r="S90" s="120"/>
      <c r="T90" s="120"/>
      <c r="U90" s="120"/>
      <c r="V90" s="120"/>
      <c r="W90" s="120"/>
      <c r="X90" s="120"/>
      <c r="Y90" s="120"/>
      <c r="Z90" s="120"/>
      <c r="AA90" s="121"/>
      <c r="AB90" s="109"/>
      <c r="AC90" s="109"/>
      <c r="AD90" s="122"/>
      <c r="AE90" s="122"/>
      <c r="AF90" s="122"/>
      <c r="AG90" s="122"/>
      <c r="AH90" s="122"/>
      <c r="AI90" s="122"/>
      <c r="AJ90" s="123"/>
      <c r="AK90" s="109"/>
      <c r="AL90" s="109"/>
      <c r="AM90" s="120"/>
      <c r="AN90" s="120"/>
      <c r="AO90" s="120"/>
      <c r="AP90" s="120"/>
      <c r="AQ90" s="120"/>
      <c r="AR90" s="120"/>
      <c r="AS90" s="120"/>
      <c r="AT90" s="120"/>
      <c r="AU90" s="120"/>
      <c r="AV90" s="120"/>
      <c r="AW90" s="120"/>
      <c r="AX90" s="120"/>
      <c r="AY90" s="109"/>
      <c r="AZ90" s="122"/>
      <c r="BA90" s="122"/>
      <c r="BB90" s="122"/>
      <c r="BC90" s="109"/>
      <c r="BD90" s="109"/>
      <c r="BE90" s="109"/>
      <c r="BF90" s="109"/>
      <c r="BG90" s="109"/>
      <c r="BH90" s="109"/>
      <c r="BI90" s="109"/>
      <c r="BJ90" s="109"/>
      <c r="BK90" s="109"/>
      <c r="BL90" s="109"/>
      <c r="BM90" s="109"/>
      <c r="BN90" s="109"/>
      <c r="BO90" s="109"/>
      <c r="BP90" s="109"/>
      <c r="BQ90" s="109"/>
      <c r="BR90" s="109"/>
      <c r="BS90" s="109"/>
      <c r="BT90" s="109"/>
      <c r="BU90" s="109"/>
      <c r="BV90" s="109"/>
      <c r="BW90" s="1015"/>
      <c r="BX90" s="931"/>
      <c r="BY90" s="931"/>
      <c r="BZ90" s="931"/>
      <c r="CG90" s="109"/>
      <c r="CH90" s="109"/>
      <c r="CI90" s="109"/>
      <c r="CJ90" s="109"/>
      <c r="CK90" s="109"/>
      <c r="CL90" s="109"/>
      <c r="CM90" s="109"/>
      <c r="CN90" s="109"/>
      <c r="CO90" s="109"/>
      <c r="CP90" s="109"/>
      <c r="CQ90" s="109"/>
      <c r="CR90" s="109"/>
      <c r="CS90" s="109"/>
      <c r="CT90" s="109"/>
      <c r="CU90" s="109"/>
      <c r="CV90" s="109"/>
      <c r="CW90" s="119"/>
      <c r="CX90" s="119"/>
      <c r="CY90" s="119"/>
      <c r="CZ90" s="119"/>
      <c r="DA90" s="109"/>
      <c r="DB90" s="109"/>
      <c r="DC90" s="109"/>
      <c r="DD90" s="109"/>
      <c r="DE90" s="109"/>
      <c r="DF90" s="109"/>
      <c r="DG90" s="109"/>
      <c r="DH90" s="109"/>
      <c r="DI90" s="109"/>
      <c r="DJ90" s="109"/>
      <c r="DK90" s="109"/>
      <c r="DL90" s="109"/>
      <c r="DM90" s="120"/>
      <c r="DN90" s="120"/>
      <c r="DO90" s="120"/>
      <c r="DP90" s="120"/>
      <c r="DQ90" s="120"/>
      <c r="DR90" s="120"/>
      <c r="DS90" s="120"/>
      <c r="DT90" s="120"/>
      <c r="DU90" s="120"/>
      <c r="DV90" s="120"/>
      <c r="DW90" s="120"/>
      <c r="DX90" s="120"/>
      <c r="DY90" s="120"/>
      <c r="DZ90" s="120"/>
      <c r="EA90" s="120"/>
      <c r="EB90" s="120"/>
      <c r="EC90" s="120"/>
      <c r="ED90" s="120"/>
      <c r="EE90" s="120"/>
      <c r="EF90" s="120"/>
      <c r="EG90" s="120"/>
      <c r="EH90" s="120"/>
      <c r="EI90" s="120"/>
      <c r="EJ90" s="120"/>
      <c r="EK90" s="120"/>
      <c r="EL90" s="120"/>
      <c r="EM90" s="120"/>
      <c r="EN90" s="120"/>
      <c r="EO90" s="120"/>
      <c r="EP90" s="120"/>
      <c r="EQ90" s="120"/>
      <c r="ER90" s="120"/>
      <c r="ES90" s="120"/>
      <c r="ET90" s="120"/>
      <c r="EU90" s="120"/>
      <c r="EV90" s="120"/>
      <c r="EW90" s="120"/>
      <c r="EX90" s="120"/>
      <c r="EY90" s="120"/>
      <c r="EZ90" s="120"/>
      <c r="FA90" s="120"/>
      <c r="FB90" s="120"/>
      <c r="FC90" s="120"/>
      <c r="FD90" s="120"/>
      <c r="FE90" s="120"/>
      <c r="FF90" s="120"/>
      <c r="FG90" s="120"/>
      <c r="FH90" s="120"/>
      <c r="FI90" s="120"/>
      <c r="FJ90" s="120"/>
      <c r="FK90" s="120"/>
      <c r="FL90" s="120"/>
      <c r="FM90" s="120"/>
      <c r="FN90" s="120"/>
      <c r="FO90" s="120"/>
      <c r="FP90" s="120"/>
      <c r="FQ90" s="109"/>
      <c r="FR90" s="109"/>
      <c r="FS90" s="109"/>
      <c r="FT90" s="109"/>
      <c r="FU90" s="109"/>
      <c r="FV90" s="109"/>
      <c r="FW90" s="109"/>
      <c r="FX90" s="109"/>
      <c r="FY90" s="109"/>
      <c r="FZ90" s="109"/>
      <c r="GA90" s="109"/>
      <c r="GB90" s="109"/>
      <c r="GC90" s="109"/>
      <c r="GD90" s="109"/>
      <c r="GE90" s="109"/>
      <c r="GF90" s="109"/>
      <c r="GG90" s="109"/>
      <c r="GH90" s="109"/>
      <c r="GI90" s="109"/>
      <c r="GJ90" s="109"/>
      <c r="GK90" s="120"/>
      <c r="GL90" s="120"/>
      <c r="GM90" s="120"/>
      <c r="GN90" s="120"/>
      <c r="GO90" s="109"/>
      <c r="GP90" s="931"/>
      <c r="GQ90" s="931"/>
      <c r="GR90" s="932"/>
      <c r="GS90" s="115"/>
      <c r="GT90" s="109"/>
      <c r="GU90" s="109"/>
      <c r="GV90" s="109"/>
      <c r="GW90" s="116"/>
    </row>
    <row r="91" spans="1:205" s="152" customFormat="1">
      <c r="A91" s="111"/>
      <c r="B91" s="119"/>
      <c r="C91" s="119"/>
      <c r="D91" s="119"/>
      <c r="E91" s="119"/>
      <c r="F91" s="119"/>
      <c r="G91" s="119"/>
      <c r="H91" s="117"/>
      <c r="I91" s="118"/>
      <c r="J91" s="119"/>
      <c r="K91" s="119"/>
      <c r="L91" s="109"/>
      <c r="M91" s="109"/>
      <c r="N91" s="109"/>
      <c r="O91" s="109"/>
      <c r="P91" s="109"/>
      <c r="Q91" s="109"/>
      <c r="R91" s="109"/>
      <c r="S91" s="109"/>
      <c r="T91" s="109"/>
      <c r="U91" s="109"/>
      <c r="V91" s="109"/>
      <c r="W91" s="109"/>
      <c r="X91" s="109"/>
      <c r="Y91" s="109"/>
      <c r="Z91" s="109"/>
      <c r="AA91" s="109"/>
      <c r="AB91" s="109"/>
      <c r="AC91" s="109"/>
      <c r="AD91" s="120"/>
      <c r="AE91" s="120"/>
      <c r="AF91" s="120"/>
      <c r="AG91" s="120"/>
      <c r="AH91" s="120"/>
      <c r="AI91" s="120"/>
      <c r="AJ91" s="121"/>
      <c r="AK91" s="109"/>
      <c r="AL91" s="109"/>
      <c r="AM91" s="109"/>
      <c r="AN91" s="109"/>
      <c r="AO91" s="109"/>
      <c r="AP91" s="109"/>
      <c r="AQ91" s="109"/>
      <c r="AR91" s="109"/>
      <c r="AS91" s="109"/>
      <c r="AT91" s="109"/>
      <c r="AU91" s="109"/>
      <c r="AV91" s="109"/>
      <c r="AW91" s="109"/>
      <c r="AX91" s="109"/>
      <c r="AY91" s="109"/>
      <c r="AZ91" s="120"/>
      <c r="BA91" s="120"/>
      <c r="BB91" s="120"/>
      <c r="BC91" s="109"/>
      <c r="BD91" s="109"/>
      <c r="BE91" s="109"/>
      <c r="BF91" s="109"/>
      <c r="BG91" s="109"/>
      <c r="BH91" s="109"/>
      <c r="BI91" s="109"/>
      <c r="BJ91" s="109"/>
      <c r="BK91" s="109"/>
      <c r="BL91" s="109"/>
      <c r="BM91" s="109"/>
      <c r="BN91" s="109"/>
      <c r="BO91" s="109"/>
      <c r="BP91" s="109"/>
      <c r="BQ91" s="109"/>
      <c r="BR91" s="109"/>
      <c r="BS91" s="109"/>
      <c r="BT91" s="109"/>
      <c r="BU91" s="109"/>
      <c r="BV91" s="109"/>
      <c r="BW91" s="1015"/>
      <c r="BX91" s="931"/>
      <c r="BY91" s="931"/>
      <c r="BZ91" s="931"/>
      <c r="CG91" s="120"/>
      <c r="CH91" s="120"/>
      <c r="CI91" s="120"/>
      <c r="CJ91" s="120"/>
      <c r="CK91" s="120"/>
      <c r="CL91" s="120"/>
      <c r="CM91" s="120"/>
      <c r="CN91" s="120"/>
      <c r="CO91" s="120"/>
      <c r="CP91" s="120"/>
      <c r="CQ91" s="109"/>
      <c r="CR91" s="109"/>
      <c r="CS91" s="109"/>
      <c r="CT91" s="109"/>
      <c r="CU91" s="109"/>
      <c r="CV91" s="109"/>
      <c r="CW91" s="119"/>
      <c r="CX91" s="119"/>
      <c r="CY91" s="119"/>
      <c r="CZ91" s="119"/>
      <c r="DA91" s="109"/>
      <c r="DB91" s="109"/>
      <c r="DC91" s="109"/>
      <c r="DD91" s="109"/>
      <c r="DE91" s="109"/>
      <c r="DF91" s="109"/>
      <c r="DG91" s="109"/>
      <c r="DH91" s="109"/>
      <c r="DI91" s="109"/>
      <c r="DJ91" s="109"/>
      <c r="DK91" s="109"/>
      <c r="DL91" s="109"/>
      <c r="DM91" s="109"/>
      <c r="DN91" s="109"/>
      <c r="DO91" s="109"/>
      <c r="DP91" s="109"/>
      <c r="DQ91" s="109"/>
      <c r="DR91" s="109"/>
      <c r="DS91" s="109"/>
      <c r="DT91" s="109"/>
      <c r="DU91" s="109"/>
      <c r="DV91" s="109"/>
      <c r="DW91" s="109"/>
      <c r="DX91" s="109"/>
      <c r="DY91" s="109"/>
      <c r="DZ91" s="109"/>
      <c r="EA91" s="109"/>
      <c r="EB91" s="109"/>
      <c r="EC91" s="109"/>
      <c r="ED91" s="109"/>
      <c r="EE91" s="109"/>
      <c r="EF91" s="109"/>
      <c r="EG91" s="109"/>
      <c r="EH91" s="109"/>
      <c r="EI91" s="109"/>
      <c r="EJ91" s="109"/>
      <c r="EK91" s="109"/>
      <c r="EL91" s="109"/>
      <c r="EM91" s="109"/>
      <c r="EN91" s="109"/>
      <c r="EO91" s="109"/>
      <c r="EP91" s="109"/>
      <c r="EQ91" s="109"/>
      <c r="ER91" s="109"/>
      <c r="ES91" s="109"/>
      <c r="ET91" s="109"/>
      <c r="EU91" s="109"/>
      <c r="EV91" s="109"/>
      <c r="EW91" s="109"/>
      <c r="EX91" s="109"/>
      <c r="EY91" s="109"/>
      <c r="EZ91" s="109"/>
      <c r="FA91" s="109"/>
      <c r="FB91" s="109"/>
      <c r="FC91" s="109"/>
      <c r="FD91" s="109"/>
      <c r="FE91" s="109"/>
      <c r="FF91" s="109"/>
      <c r="FG91" s="109"/>
      <c r="FH91" s="109"/>
      <c r="FI91" s="109"/>
      <c r="FJ91" s="109"/>
      <c r="FK91" s="109"/>
      <c r="FL91" s="109"/>
      <c r="FM91" s="109"/>
      <c r="FN91" s="109"/>
      <c r="FO91" s="109"/>
      <c r="FP91" s="109"/>
      <c r="FQ91" s="109"/>
      <c r="FR91" s="109"/>
      <c r="FS91" s="109"/>
      <c r="FT91" s="109"/>
      <c r="FU91" s="109"/>
      <c r="FV91" s="109"/>
      <c r="FW91" s="109"/>
      <c r="FX91" s="109"/>
      <c r="FY91" s="109"/>
      <c r="FZ91" s="109"/>
      <c r="GA91" s="109"/>
      <c r="GB91" s="109"/>
      <c r="GC91" s="109"/>
      <c r="GD91" s="109"/>
      <c r="GE91" s="109"/>
      <c r="GF91" s="109"/>
      <c r="GG91" s="109"/>
      <c r="GH91" s="109"/>
      <c r="GI91" s="109"/>
      <c r="GJ91" s="109"/>
      <c r="GK91" s="120"/>
      <c r="GL91" s="120"/>
      <c r="GM91" s="120"/>
      <c r="GN91" s="120"/>
      <c r="GO91" s="109"/>
      <c r="GP91" s="931"/>
      <c r="GQ91" s="931"/>
      <c r="GR91" s="932"/>
      <c r="GS91" s="115"/>
      <c r="GT91" s="109"/>
      <c r="GU91" s="109"/>
      <c r="GV91" s="109"/>
      <c r="GW91" s="116"/>
    </row>
    <row r="92" spans="1:205" s="152" customFormat="1">
      <c r="A92" s="111"/>
      <c r="B92" s="119"/>
      <c r="C92" s="119"/>
      <c r="D92" s="119"/>
      <c r="E92" s="119"/>
      <c r="F92" s="119"/>
      <c r="G92" s="119"/>
      <c r="H92" s="117"/>
      <c r="I92" s="118"/>
      <c r="J92" s="119"/>
      <c r="K92" s="119"/>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0"/>
      <c r="AP92" s="120"/>
      <c r="AQ92" s="120"/>
      <c r="AR92" s="120"/>
      <c r="AS92" s="120"/>
      <c r="AT92" s="120"/>
      <c r="AU92" s="120"/>
      <c r="AV92" s="120"/>
      <c r="AW92" s="120"/>
      <c r="AX92" s="120"/>
      <c r="AY92" s="120"/>
      <c r="AZ92" s="120"/>
      <c r="BA92" s="120"/>
      <c r="BB92" s="120"/>
      <c r="BC92" s="120"/>
      <c r="BD92" s="120"/>
      <c r="BE92" s="120"/>
      <c r="BF92" s="120"/>
      <c r="BG92" s="120"/>
      <c r="BH92" s="120"/>
      <c r="BI92" s="120"/>
      <c r="BJ92" s="120"/>
      <c r="BK92" s="120"/>
      <c r="BL92" s="120"/>
      <c r="BM92" s="120"/>
      <c r="BN92" s="120"/>
      <c r="BO92" s="120"/>
      <c r="BP92" s="120"/>
      <c r="BQ92" s="120"/>
      <c r="BR92" s="120"/>
      <c r="BS92" s="120"/>
      <c r="BT92" s="120"/>
      <c r="BU92" s="120"/>
      <c r="BV92" s="120"/>
      <c r="BW92" s="1015"/>
      <c r="BX92" s="931"/>
      <c r="BY92" s="931"/>
      <c r="BZ92" s="931"/>
      <c r="CG92" s="120"/>
      <c r="CH92" s="120"/>
      <c r="CI92" s="120"/>
      <c r="CJ92" s="120"/>
      <c r="CK92" s="120"/>
      <c r="CL92" s="120"/>
      <c r="CM92" s="120"/>
      <c r="CN92" s="120"/>
      <c r="CO92" s="120"/>
      <c r="CP92" s="120"/>
      <c r="CQ92" s="120"/>
      <c r="CR92" s="120"/>
      <c r="CS92" s="109"/>
      <c r="CT92" s="109"/>
      <c r="CU92" s="109"/>
      <c r="CV92" s="109"/>
      <c r="CW92" s="119"/>
      <c r="CX92" s="119"/>
      <c r="CY92" s="119"/>
      <c r="CZ92" s="119"/>
      <c r="DA92" s="109"/>
      <c r="DB92" s="109"/>
      <c r="DC92" s="109"/>
      <c r="DD92" s="109"/>
      <c r="DE92" s="120"/>
      <c r="DF92" s="120"/>
      <c r="DG92" s="120"/>
      <c r="DH92" s="120"/>
      <c r="DI92" s="120"/>
      <c r="DJ92" s="120"/>
      <c r="DK92" s="120"/>
      <c r="DL92" s="120"/>
      <c r="DM92" s="120"/>
      <c r="DN92" s="120"/>
      <c r="DO92" s="120"/>
      <c r="DP92" s="120"/>
      <c r="DQ92" s="120"/>
      <c r="DR92" s="120"/>
      <c r="DS92" s="120"/>
      <c r="DT92" s="120"/>
      <c r="DU92" s="120"/>
      <c r="DV92" s="120"/>
      <c r="DW92" s="120"/>
      <c r="DX92" s="120"/>
      <c r="DY92" s="120"/>
      <c r="DZ92" s="120"/>
      <c r="EA92" s="120"/>
      <c r="EB92" s="120"/>
      <c r="EC92" s="120"/>
      <c r="ED92" s="120"/>
      <c r="EE92" s="120"/>
      <c r="EF92" s="120"/>
      <c r="EG92" s="120"/>
      <c r="EH92" s="120"/>
      <c r="EI92" s="120"/>
      <c r="EJ92" s="120"/>
      <c r="EK92" s="120"/>
      <c r="EL92" s="120"/>
      <c r="EM92" s="120"/>
      <c r="EN92" s="120"/>
      <c r="EO92" s="120"/>
      <c r="EP92" s="120"/>
      <c r="EQ92" s="120"/>
      <c r="ER92" s="120"/>
      <c r="ES92" s="120"/>
      <c r="ET92" s="120"/>
      <c r="EU92" s="120"/>
      <c r="EV92" s="120"/>
      <c r="EW92" s="120"/>
      <c r="EX92" s="120"/>
      <c r="EY92" s="120"/>
      <c r="EZ92" s="120"/>
      <c r="FA92" s="120"/>
      <c r="FB92" s="120"/>
      <c r="FC92" s="120"/>
      <c r="FD92" s="120"/>
      <c r="FE92" s="120"/>
      <c r="FF92" s="120"/>
      <c r="FG92" s="120"/>
      <c r="FH92" s="120"/>
      <c r="FI92" s="120"/>
      <c r="FJ92" s="120"/>
      <c r="FK92" s="120"/>
      <c r="FL92" s="120"/>
      <c r="FM92" s="120"/>
      <c r="FN92" s="120"/>
      <c r="FO92" s="120"/>
      <c r="FP92" s="120"/>
      <c r="FQ92" s="120"/>
      <c r="FR92" s="120"/>
      <c r="FS92" s="120"/>
      <c r="FT92" s="120"/>
      <c r="FU92" s="120"/>
      <c r="FV92" s="120"/>
      <c r="FW92" s="120"/>
      <c r="FX92" s="120"/>
      <c r="FY92" s="120"/>
      <c r="FZ92" s="120"/>
      <c r="GA92" s="120"/>
      <c r="GB92" s="120"/>
      <c r="GC92" s="120"/>
      <c r="GD92" s="120"/>
      <c r="GE92" s="120"/>
      <c r="GF92" s="120"/>
      <c r="GG92" s="120"/>
      <c r="GH92" s="120"/>
      <c r="GI92" s="120"/>
      <c r="GJ92" s="120"/>
      <c r="GK92" s="120"/>
      <c r="GL92" s="120"/>
      <c r="GM92" s="120"/>
      <c r="GN92" s="120"/>
      <c r="GO92" s="109"/>
      <c r="GP92" s="931"/>
      <c r="GQ92" s="931"/>
      <c r="GR92" s="932"/>
      <c r="GS92" s="115"/>
      <c r="GT92" s="109"/>
      <c r="GU92" s="109"/>
      <c r="GV92" s="109"/>
      <c r="GW92" s="116"/>
    </row>
    <row r="93" spans="1:205" s="152" customFormat="1">
      <c r="A93" s="111"/>
      <c r="B93" s="119"/>
      <c r="C93" s="119"/>
      <c r="D93" s="119"/>
      <c r="E93" s="120"/>
      <c r="F93" s="120"/>
      <c r="G93" s="120"/>
      <c r="H93" s="124"/>
      <c r="I93" s="118"/>
      <c r="J93" s="119"/>
      <c r="K93" s="119"/>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20"/>
      <c r="AI93" s="120"/>
      <c r="AJ93" s="120"/>
      <c r="AK93" s="120"/>
      <c r="AL93" s="120"/>
      <c r="AM93" s="120"/>
      <c r="AN93" s="120"/>
      <c r="AO93" s="120"/>
      <c r="AP93" s="120"/>
      <c r="AQ93" s="120"/>
      <c r="AR93" s="120"/>
      <c r="AS93" s="120"/>
      <c r="AT93" s="120"/>
      <c r="AU93" s="120"/>
      <c r="AV93" s="120"/>
      <c r="AW93" s="120"/>
      <c r="AX93" s="120"/>
      <c r="AY93" s="120"/>
      <c r="AZ93" s="120"/>
      <c r="BA93" s="120"/>
      <c r="BB93" s="120"/>
      <c r="BC93" s="120"/>
      <c r="BD93" s="120"/>
      <c r="BE93" s="120"/>
      <c r="BF93" s="120"/>
      <c r="BG93" s="120"/>
      <c r="BH93" s="120"/>
      <c r="BI93" s="120"/>
      <c r="BJ93" s="120"/>
      <c r="BK93" s="120"/>
      <c r="BL93" s="120"/>
      <c r="BM93" s="120"/>
      <c r="BN93" s="120"/>
      <c r="BO93" s="120"/>
      <c r="BP93" s="120"/>
      <c r="BQ93" s="120"/>
      <c r="BR93" s="120"/>
      <c r="BS93" s="120"/>
      <c r="BT93" s="120"/>
      <c r="BU93" s="120"/>
      <c r="BV93" s="120"/>
      <c r="BW93" s="128"/>
      <c r="BX93" s="120"/>
      <c r="BY93" s="109"/>
      <c r="BZ93" s="109"/>
      <c r="CA93" s="109"/>
      <c r="CB93" s="109"/>
      <c r="CC93" s="109"/>
      <c r="CD93" s="109"/>
      <c r="CE93" s="109"/>
      <c r="CF93" s="109"/>
      <c r="CG93" s="109"/>
      <c r="CH93" s="109"/>
      <c r="CI93" s="109"/>
      <c r="CJ93" s="109"/>
      <c r="CK93" s="109"/>
      <c r="CL93" s="109"/>
      <c r="CM93" s="109"/>
      <c r="CN93" s="109"/>
      <c r="CO93" s="109"/>
      <c r="CP93" s="109"/>
      <c r="CQ93" s="109"/>
      <c r="CR93" s="109"/>
      <c r="CS93" s="109"/>
      <c r="CT93" s="109"/>
      <c r="CU93" s="109"/>
      <c r="CV93" s="109"/>
      <c r="CW93" s="120"/>
      <c r="CX93" s="120"/>
      <c r="CY93" s="120"/>
      <c r="CZ93" s="174"/>
      <c r="DA93" s="923" t="s">
        <v>254</v>
      </c>
      <c r="DB93" s="923"/>
      <c r="DC93" s="923"/>
      <c r="DD93" s="923"/>
      <c r="DE93" s="923"/>
      <c r="DF93" s="923"/>
      <c r="DG93" s="923"/>
      <c r="DH93" s="923"/>
      <c r="DI93" s="923"/>
      <c r="DJ93" s="923"/>
      <c r="DK93" s="923"/>
      <c r="DL93" s="923"/>
      <c r="DM93" s="923"/>
      <c r="DN93" s="923"/>
      <c r="DO93" s="923"/>
      <c r="DP93" s="923"/>
      <c r="DQ93" s="923"/>
      <c r="DR93" s="923"/>
      <c r="DS93" s="923"/>
      <c r="DT93" s="923"/>
      <c r="DU93" s="923"/>
      <c r="DV93" s="923"/>
      <c r="DW93" s="923"/>
      <c r="DX93" s="923"/>
      <c r="DY93" s="923"/>
      <c r="DZ93" s="923"/>
      <c r="EA93" s="923"/>
      <c r="EB93" s="923"/>
      <c r="EC93" s="923"/>
      <c r="ED93" s="923"/>
      <c r="EE93" s="923"/>
      <c r="EF93" s="923"/>
      <c r="EG93" s="923"/>
      <c r="EH93" s="923"/>
      <c r="EI93" s="923"/>
      <c r="EJ93" s="923"/>
      <c r="EK93" s="923"/>
      <c r="EL93" s="923"/>
      <c r="EM93" s="923"/>
      <c r="EN93" s="923"/>
      <c r="EO93" s="923"/>
      <c r="EP93" s="923"/>
      <c r="EQ93" s="923"/>
      <c r="ER93" s="923"/>
      <c r="ES93" s="923"/>
      <c r="ET93" s="923"/>
      <c r="EU93" s="923"/>
      <c r="EV93" s="923"/>
      <c r="EW93" s="923"/>
      <c r="EX93" s="923"/>
      <c r="EY93" s="923"/>
      <c r="EZ93" s="923"/>
      <c r="FA93" s="923"/>
      <c r="FB93" s="923"/>
      <c r="FC93" s="923"/>
      <c r="FD93" s="923"/>
      <c r="FE93" s="923"/>
      <c r="FF93" s="923"/>
      <c r="FG93" s="923"/>
      <c r="FH93" s="923"/>
      <c r="FI93" s="923"/>
      <c r="FJ93" s="923"/>
      <c r="FK93" s="923"/>
      <c r="FL93" s="923"/>
      <c r="FM93" s="923"/>
      <c r="FN93" s="923"/>
      <c r="FO93" s="923"/>
      <c r="FP93" s="923"/>
      <c r="FQ93" s="923"/>
      <c r="FR93" s="923"/>
      <c r="FS93" s="125"/>
      <c r="FT93" s="120"/>
      <c r="FU93" s="109"/>
      <c r="FV93" s="109"/>
      <c r="FW93" s="109"/>
      <c r="FX93" s="109"/>
      <c r="FY93" s="109"/>
      <c r="FZ93" s="109"/>
      <c r="GA93" s="109"/>
      <c r="GB93" s="109"/>
      <c r="GC93" s="109"/>
      <c r="GD93" s="109"/>
      <c r="GE93" s="109"/>
      <c r="GF93" s="109"/>
      <c r="GG93" s="109"/>
      <c r="GH93" s="109"/>
      <c r="GI93" s="109"/>
      <c r="GJ93" s="109"/>
      <c r="GK93" s="109"/>
      <c r="GL93" s="109"/>
      <c r="GM93" s="109"/>
      <c r="GN93" s="109"/>
      <c r="GO93" s="109"/>
      <c r="GP93" s="109"/>
      <c r="GQ93" s="109"/>
      <c r="GR93" s="109"/>
      <c r="GS93" s="115"/>
      <c r="GT93" s="109"/>
      <c r="GU93" s="109"/>
      <c r="GV93" s="109"/>
      <c r="GW93" s="116"/>
    </row>
    <row r="94" spans="1:205" s="152" customFormat="1" ht="13.2" customHeight="1">
      <c r="A94" s="111"/>
      <c r="B94" s="126"/>
      <c r="C94" s="127"/>
      <c r="D94" s="127"/>
      <c r="E94" s="120"/>
      <c r="F94" s="120"/>
      <c r="G94" s="120"/>
      <c r="H94" s="124"/>
      <c r="I94" s="128"/>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20"/>
      <c r="AI94" s="120"/>
      <c r="AJ94" s="120"/>
      <c r="AK94" s="120"/>
      <c r="AL94" s="120"/>
      <c r="AM94" s="120"/>
      <c r="AN94" s="120"/>
      <c r="AO94" s="120"/>
      <c r="AP94" s="120"/>
      <c r="AQ94" s="120"/>
      <c r="AR94" s="120"/>
      <c r="AS94" s="120"/>
      <c r="AT94" s="120"/>
      <c r="AU94" s="120"/>
      <c r="AV94" s="120"/>
      <c r="AW94" s="120"/>
      <c r="AX94" s="120"/>
      <c r="AY94" s="120"/>
      <c r="AZ94" s="120"/>
      <c r="BA94" s="120"/>
      <c r="BB94" s="120"/>
      <c r="BC94" s="120"/>
      <c r="BD94" s="120"/>
      <c r="BE94" s="120"/>
      <c r="BF94" s="120"/>
      <c r="BG94" s="120"/>
      <c r="BH94" s="120"/>
      <c r="BI94" s="120"/>
      <c r="BJ94" s="120"/>
      <c r="BK94" s="120"/>
      <c r="BL94" s="120"/>
      <c r="BM94" s="120"/>
      <c r="BN94" s="120"/>
      <c r="BO94" s="120"/>
      <c r="BP94" s="120"/>
      <c r="BQ94" s="120"/>
      <c r="BR94" s="120"/>
      <c r="BS94" s="120"/>
      <c r="BT94" s="120"/>
      <c r="BU94" s="120"/>
      <c r="BV94" s="120"/>
      <c r="BW94" s="922" t="s">
        <v>240</v>
      </c>
      <c r="BX94" s="923"/>
      <c r="BY94" s="923"/>
      <c r="BZ94" s="923"/>
      <c r="CA94" s="923"/>
      <c r="CB94" s="923"/>
      <c r="CC94" s="923"/>
      <c r="CD94" s="923"/>
      <c r="CE94" s="923"/>
      <c r="CF94" s="923"/>
      <c r="CG94" s="923"/>
      <c r="CH94" s="923"/>
      <c r="CI94" s="923"/>
      <c r="CJ94" s="923"/>
      <c r="CK94" s="923"/>
      <c r="CL94" s="923"/>
      <c r="CM94" s="923"/>
      <c r="CN94" s="923"/>
      <c r="CO94" s="923"/>
      <c r="CP94" s="923"/>
      <c r="CQ94" s="923"/>
      <c r="CR94" s="923"/>
      <c r="CS94" s="923"/>
      <c r="CT94" s="923"/>
      <c r="CU94" s="923"/>
      <c r="CV94" s="924"/>
      <c r="CW94" s="120"/>
      <c r="CX94" s="120"/>
      <c r="CY94" s="120"/>
      <c r="CZ94" s="177"/>
      <c r="DA94" s="130"/>
      <c r="DB94" s="109"/>
      <c r="DC94" s="109"/>
      <c r="DD94" s="130"/>
      <c r="DE94" s="130"/>
      <c r="DF94" s="130"/>
      <c r="DG94" s="130"/>
      <c r="DH94" s="130"/>
      <c r="DI94" s="130"/>
      <c r="DJ94" s="109"/>
      <c r="DK94" s="109"/>
      <c r="DL94" s="116"/>
      <c r="DM94" s="1057" t="s">
        <v>241</v>
      </c>
      <c r="DN94" s="1052"/>
      <c r="DO94" s="1052"/>
      <c r="DP94" s="1052"/>
      <c r="DQ94" s="1052"/>
      <c r="DR94" s="1052"/>
      <c r="DS94" s="1052"/>
      <c r="DT94" s="1052"/>
      <c r="DU94" s="1052"/>
      <c r="DV94" s="1052"/>
      <c r="DW94" s="1052"/>
      <c r="DX94" s="1052"/>
      <c r="DY94" s="1052"/>
      <c r="DZ94" s="1052"/>
      <c r="EA94" s="1052"/>
      <c r="EB94" s="1052"/>
      <c r="EC94" s="1052"/>
      <c r="ED94" s="1052"/>
      <c r="EE94" s="1052"/>
      <c r="EF94" s="1052"/>
      <c r="EG94" s="1052"/>
      <c r="EH94" s="1052"/>
      <c r="EI94" s="1052"/>
      <c r="EJ94" s="1052"/>
      <c r="EK94" s="1052"/>
      <c r="EL94" s="1052"/>
      <c r="EM94" s="1052"/>
      <c r="EN94" s="1052"/>
      <c r="EO94" s="1052"/>
      <c r="EP94" s="1052"/>
      <c r="EQ94" s="1052"/>
      <c r="ER94" s="1052"/>
      <c r="ES94" s="1052"/>
      <c r="ET94" s="1052"/>
      <c r="EU94" s="1052"/>
      <c r="EV94" s="1052"/>
      <c r="EW94" s="1052"/>
      <c r="EX94" s="1052"/>
      <c r="EY94" s="1052"/>
      <c r="EZ94" s="1052"/>
      <c r="FA94" s="1052"/>
      <c r="FB94" s="1052"/>
      <c r="FC94" s="1052"/>
      <c r="FD94" s="1052"/>
      <c r="FE94" s="1052"/>
      <c r="FF94" s="1052"/>
      <c r="FG94" s="1052"/>
      <c r="FH94" s="1052"/>
      <c r="FI94" s="1052"/>
      <c r="FJ94" s="1052"/>
      <c r="FK94" s="1052"/>
      <c r="FL94" s="1052"/>
      <c r="FM94" s="1052"/>
      <c r="FN94" s="1052"/>
      <c r="FO94" s="1052"/>
      <c r="FP94" s="1052"/>
      <c r="FQ94" s="111"/>
      <c r="FR94" s="109"/>
      <c r="FS94" s="111"/>
      <c r="FT94" s="109"/>
      <c r="FU94" s="120"/>
      <c r="FV94" s="120"/>
      <c r="FW94" s="120"/>
      <c r="FX94" s="120"/>
      <c r="FY94" s="933" t="s">
        <v>240</v>
      </c>
      <c r="FZ94" s="934"/>
      <c r="GA94" s="934"/>
      <c r="GB94" s="934"/>
      <c r="GC94" s="934"/>
      <c r="GD94" s="934"/>
      <c r="GE94" s="934"/>
      <c r="GF94" s="934"/>
      <c r="GG94" s="934"/>
      <c r="GH94" s="934"/>
      <c r="GI94" s="934"/>
      <c r="GJ94" s="934"/>
      <c r="GK94" s="934"/>
      <c r="GL94" s="934"/>
      <c r="GM94" s="934"/>
      <c r="GN94" s="934"/>
      <c r="GO94" s="934"/>
      <c r="GP94" s="934"/>
      <c r="GQ94" s="934"/>
      <c r="GR94" s="935"/>
      <c r="GS94" s="115"/>
      <c r="GT94" s="109"/>
      <c r="GU94" s="109"/>
      <c r="GV94" s="109"/>
      <c r="GW94" s="116"/>
    </row>
    <row r="95" spans="1:205" s="152" customFormat="1" ht="11.25" customHeight="1">
      <c r="A95" s="111"/>
      <c r="B95" s="109"/>
      <c r="C95" s="127"/>
      <c r="D95" s="127"/>
      <c r="E95" s="131"/>
      <c r="F95" s="131"/>
      <c r="G95" s="131"/>
      <c r="H95" s="132"/>
      <c r="I95" s="1049" t="s">
        <v>556</v>
      </c>
      <c r="J95" s="1050"/>
      <c r="K95" s="1050"/>
      <c r="L95" s="1050"/>
      <c r="M95" s="1050"/>
      <c r="N95" s="1050"/>
      <c r="O95" s="1050"/>
      <c r="P95" s="1050"/>
      <c r="Q95" s="1050"/>
      <c r="R95" s="1050"/>
      <c r="S95" s="1050"/>
      <c r="T95" s="1050"/>
      <c r="U95" s="1050"/>
      <c r="V95" s="1050"/>
      <c r="W95" s="1050"/>
      <c r="X95" s="1050"/>
      <c r="Y95" s="1050"/>
      <c r="Z95" s="1050"/>
      <c r="AA95" s="1050"/>
      <c r="AB95" s="1050"/>
      <c r="AC95" s="1050"/>
      <c r="AD95" s="1050"/>
      <c r="AE95" s="1050"/>
      <c r="AF95" s="1050"/>
      <c r="AG95" s="1050"/>
      <c r="AH95" s="1050"/>
      <c r="AI95" s="1050"/>
      <c r="AJ95" s="1050"/>
      <c r="AK95" s="1050"/>
      <c r="AL95" s="1050"/>
      <c r="AM95" s="1050"/>
      <c r="AN95" s="1050"/>
      <c r="AO95" s="1050"/>
      <c r="AP95" s="1050"/>
      <c r="AQ95" s="1050"/>
      <c r="AR95" s="1050"/>
      <c r="AS95" s="1050"/>
      <c r="AT95" s="1050"/>
      <c r="AU95" s="1050"/>
      <c r="AV95" s="1050"/>
      <c r="AW95" s="1050"/>
      <c r="AX95" s="1050"/>
      <c r="AY95" s="1050"/>
      <c r="AZ95" s="1050"/>
      <c r="BA95" s="1050"/>
      <c r="BB95" s="1050"/>
      <c r="BC95" s="1050"/>
      <c r="BD95" s="1050"/>
      <c r="BE95" s="1050"/>
      <c r="BF95" s="1050"/>
      <c r="BG95" s="1050"/>
      <c r="BH95" s="1050"/>
      <c r="BI95" s="1050"/>
      <c r="BJ95" s="1050"/>
      <c r="BK95" s="1050"/>
      <c r="BL95" s="1050"/>
      <c r="BM95" s="1050"/>
      <c r="BN95" s="1050"/>
      <c r="BO95" s="1050"/>
      <c r="BP95" s="1050"/>
      <c r="BQ95" s="1050"/>
      <c r="BR95" s="1050"/>
      <c r="BS95" s="1050"/>
      <c r="BT95" s="1050"/>
      <c r="BU95" s="1050"/>
      <c r="BV95" s="1050"/>
      <c r="BW95" s="922" t="s">
        <v>825</v>
      </c>
      <c r="BX95" s="923"/>
      <c r="BY95" s="923"/>
      <c r="BZ95" s="923"/>
      <c r="CA95" s="923"/>
      <c r="CB95" s="923"/>
      <c r="CC95" s="923"/>
      <c r="CD95" s="923"/>
      <c r="CE95" s="923"/>
      <c r="CF95" s="923"/>
      <c r="CG95" s="923"/>
      <c r="CH95" s="923"/>
      <c r="CI95" s="923"/>
      <c r="CJ95" s="923"/>
      <c r="CK95" s="923"/>
      <c r="CL95" s="923"/>
      <c r="CM95" s="923"/>
      <c r="CN95" s="923"/>
      <c r="CO95" s="923"/>
      <c r="CP95" s="923"/>
      <c r="CQ95" s="923"/>
      <c r="CR95" s="923"/>
      <c r="CS95" s="923"/>
      <c r="CT95" s="923"/>
      <c r="CU95" s="923"/>
      <c r="CV95" s="924"/>
      <c r="CW95" s="1058" t="s">
        <v>243</v>
      </c>
      <c r="CX95" s="1059"/>
      <c r="CY95" s="1059"/>
      <c r="CZ95" s="1060"/>
      <c r="DA95" s="133"/>
      <c r="DB95" s="133"/>
      <c r="DC95" s="133"/>
      <c r="DD95" s="133"/>
      <c r="DE95" s="120"/>
      <c r="DF95" s="120"/>
      <c r="DG95" s="120"/>
      <c r="DH95" s="120"/>
      <c r="DI95" s="120"/>
      <c r="DJ95" s="120"/>
      <c r="DK95" s="120"/>
      <c r="DL95" s="174"/>
      <c r="DM95" s="943">
        <v>0.25</v>
      </c>
      <c r="DN95" s="944"/>
      <c r="DO95" s="944"/>
      <c r="DP95" s="944"/>
      <c r="DQ95" s="944"/>
      <c r="DR95" s="944"/>
      <c r="DS95" s="944"/>
      <c r="DT95" s="944"/>
      <c r="DU95" s="944"/>
      <c r="DV95" s="944"/>
      <c r="DW95" s="944"/>
      <c r="DX95" s="944"/>
      <c r="DY95" s="944"/>
      <c r="DZ95" s="944"/>
      <c r="EA95" s="944"/>
      <c r="EB95" s="945"/>
      <c r="EC95" s="969" t="s">
        <v>243</v>
      </c>
      <c r="ED95" s="970"/>
      <c r="EE95" s="970"/>
      <c r="EF95" s="970"/>
      <c r="EG95" s="970"/>
      <c r="EH95" s="970"/>
      <c r="EI95" s="970"/>
      <c r="EJ95" s="971"/>
      <c r="EK95" s="1067">
        <v>0.25</v>
      </c>
      <c r="EL95" s="1068"/>
      <c r="EM95" s="1068"/>
      <c r="EN95" s="1068"/>
      <c r="EO95" s="1068"/>
      <c r="EP95" s="1068"/>
      <c r="EQ95" s="1068"/>
      <c r="ER95" s="1068"/>
      <c r="ES95" s="1068"/>
      <c r="ET95" s="1068"/>
      <c r="EU95" s="1068"/>
      <c r="EV95" s="1068"/>
      <c r="EW95" s="1068"/>
      <c r="EX95" s="1068"/>
      <c r="EY95" s="1068"/>
      <c r="EZ95" s="1068"/>
      <c r="FA95" s="1068"/>
      <c r="FB95" s="1068"/>
      <c r="FC95" s="1068"/>
      <c r="FD95" s="1068"/>
      <c r="FE95" s="1068"/>
      <c r="FF95" s="1068"/>
      <c r="FG95" s="1068"/>
      <c r="FH95" s="1068"/>
      <c r="FI95" s="1068"/>
      <c r="FJ95" s="1068"/>
      <c r="FK95" s="1068"/>
      <c r="FL95" s="1068"/>
      <c r="FM95" s="1068"/>
      <c r="FN95" s="1068"/>
      <c r="FO95" s="1068"/>
      <c r="FP95" s="1068"/>
      <c r="FQ95" s="178"/>
      <c r="FR95" s="179"/>
      <c r="FS95" s="954" t="s">
        <v>243</v>
      </c>
      <c r="FT95" s="955"/>
      <c r="FU95" s="955"/>
      <c r="FV95" s="955"/>
      <c r="FW95" s="955"/>
      <c r="FX95" s="956"/>
      <c r="FY95" s="1072" t="s">
        <v>242</v>
      </c>
      <c r="FZ95" s="1073"/>
      <c r="GA95" s="1073"/>
      <c r="GB95" s="1073"/>
      <c r="GC95" s="1073"/>
      <c r="GD95" s="1073"/>
      <c r="GE95" s="1073"/>
      <c r="GF95" s="1073"/>
      <c r="GG95" s="1073"/>
      <c r="GH95" s="1073"/>
      <c r="GI95" s="1073"/>
      <c r="GJ95" s="1073"/>
      <c r="GK95" s="1073"/>
      <c r="GL95" s="1073"/>
      <c r="GM95" s="1073"/>
      <c r="GN95" s="1073"/>
      <c r="GO95" s="1073"/>
      <c r="GP95" s="1073"/>
      <c r="GQ95" s="1073"/>
      <c r="GR95" s="1074"/>
      <c r="GS95" s="115"/>
      <c r="GT95" s="109"/>
      <c r="GU95" s="109"/>
      <c r="GV95" s="109"/>
      <c r="GW95" s="116"/>
    </row>
    <row r="96" spans="1:205" s="152" customFormat="1">
      <c r="A96" s="111"/>
      <c r="B96" s="109"/>
      <c r="C96" s="127"/>
      <c r="D96" s="127"/>
      <c r="E96" s="131"/>
      <c r="F96" s="131"/>
      <c r="G96" s="131"/>
      <c r="H96" s="132"/>
      <c r="I96" s="922"/>
      <c r="J96" s="923"/>
      <c r="K96" s="923"/>
      <c r="L96" s="923"/>
      <c r="M96" s="923"/>
      <c r="N96" s="923"/>
      <c r="O96" s="923"/>
      <c r="P96" s="923"/>
      <c r="Q96" s="923"/>
      <c r="R96" s="923"/>
      <c r="S96" s="923"/>
      <c r="T96" s="923"/>
      <c r="U96" s="923"/>
      <c r="V96" s="923"/>
      <c r="W96" s="923"/>
      <c r="X96" s="923"/>
      <c r="Y96" s="923"/>
      <c r="Z96" s="923"/>
      <c r="AA96" s="923"/>
      <c r="AB96" s="923"/>
      <c r="AC96" s="923"/>
      <c r="AD96" s="923"/>
      <c r="AE96" s="923"/>
      <c r="AF96" s="923"/>
      <c r="AG96" s="923"/>
      <c r="AH96" s="923"/>
      <c r="AI96" s="923"/>
      <c r="AJ96" s="923"/>
      <c r="AK96" s="923"/>
      <c r="AL96" s="923"/>
      <c r="AM96" s="923"/>
      <c r="AN96" s="923"/>
      <c r="AO96" s="923"/>
      <c r="AP96" s="923"/>
      <c r="AQ96" s="923"/>
      <c r="AR96" s="923"/>
      <c r="AS96" s="923"/>
      <c r="AT96" s="923"/>
      <c r="AU96" s="923"/>
      <c r="AV96" s="923"/>
      <c r="AW96" s="923"/>
      <c r="AX96" s="923"/>
      <c r="AY96" s="923"/>
      <c r="AZ96" s="923"/>
      <c r="BA96" s="923"/>
      <c r="BB96" s="923"/>
      <c r="BC96" s="923"/>
      <c r="BD96" s="923"/>
      <c r="BE96" s="923"/>
      <c r="BF96" s="923"/>
      <c r="BG96" s="923"/>
      <c r="BH96" s="923"/>
      <c r="BI96" s="923"/>
      <c r="BJ96" s="923"/>
      <c r="BK96" s="923"/>
      <c r="BL96" s="923"/>
      <c r="BM96" s="923"/>
      <c r="BN96" s="923"/>
      <c r="BO96" s="923"/>
      <c r="BP96" s="923"/>
      <c r="BQ96" s="923"/>
      <c r="BR96" s="923"/>
      <c r="BS96" s="923"/>
      <c r="BT96" s="923"/>
      <c r="BU96" s="923"/>
      <c r="BV96" s="923"/>
      <c r="BW96" s="922"/>
      <c r="BX96" s="923"/>
      <c r="BY96" s="923"/>
      <c r="BZ96" s="923"/>
      <c r="CA96" s="923"/>
      <c r="CB96" s="923"/>
      <c r="CC96" s="923"/>
      <c r="CD96" s="923"/>
      <c r="CE96" s="923"/>
      <c r="CF96" s="923"/>
      <c r="CG96" s="923"/>
      <c r="CH96" s="923"/>
      <c r="CI96" s="923"/>
      <c r="CJ96" s="923"/>
      <c r="CK96" s="923"/>
      <c r="CL96" s="923"/>
      <c r="CM96" s="923"/>
      <c r="CN96" s="923"/>
      <c r="CO96" s="923"/>
      <c r="CP96" s="923"/>
      <c r="CQ96" s="923"/>
      <c r="CR96" s="923"/>
      <c r="CS96" s="923"/>
      <c r="CT96" s="923"/>
      <c r="CU96" s="923"/>
      <c r="CV96" s="924"/>
      <c r="CW96" s="1061"/>
      <c r="CX96" s="1062"/>
      <c r="CY96" s="1062"/>
      <c r="CZ96" s="1063"/>
      <c r="DA96" s="1075" t="s">
        <v>264</v>
      </c>
      <c r="DB96" s="1075"/>
      <c r="DC96" s="1075"/>
      <c r="DD96" s="1075"/>
      <c r="DE96" s="1075"/>
      <c r="DF96" s="1075"/>
      <c r="DG96" s="1075"/>
      <c r="DH96" s="1075"/>
      <c r="DI96" s="1075"/>
      <c r="DJ96" s="1075"/>
      <c r="DK96" s="1075"/>
      <c r="DL96" s="1075"/>
      <c r="DM96" s="1075"/>
      <c r="DN96" s="1075"/>
      <c r="DO96" s="1075"/>
      <c r="DP96" s="1075"/>
      <c r="DQ96" s="1075"/>
      <c r="DR96" s="1075"/>
      <c r="DS96" s="1075"/>
      <c r="DT96" s="1075"/>
      <c r="DU96" s="1075"/>
      <c r="DV96" s="1075"/>
      <c r="DW96" s="1075"/>
      <c r="DX96" s="1075"/>
      <c r="DY96" s="1075"/>
      <c r="DZ96" s="1075"/>
      <c r="EA96" s="1075"/>
      <c r="EB96" s="1076"/>
      <c r="EC96" s="998"/>
      <c r="ED96" s="999"/>
      <c r="EE96" s="999"/>
      <c r="EF96" s="999"/>
      <c r="EG96" s="999"/>
      <c r="EH96" s="999"/>
      <c r="EI96" s="999"/>
      <c r="EJ96" s="1000"/>
      <c r="EK96" s="975" t="s">
        <v>265</v>
      </c>
      <c r="EL96" s="967"/>
      <c r="EM96" s="967"/>
      <c r="EN96" s="967"/>
      <c r="EO96" s="967"/>
      <c r="EP96" s="967"/>
      <c r="EQ96" s="967"/>
      <c r="ER96" s="967"/>
      <c r="ES96" s="967"/>
      <c r="ET96" s="967"/>
      <c r="EU96" s="967"/>
      <c r="EV96" s="967"/>
      <c r="EW96" s="967"/>
      <c r="EX96" s="967"/>
      <c r="EY96" s="967"/>
      <c r="EZ96" s="967"/>
      <c r="FA96" s="967"/>
      <c r="FB96" s="967"/>
      <c r="FC96" s="967"/>
      <c r="FD96" s="967"/>
      <c r="FE96" s="967"/>
      <c r="FF96" s="967"/>
      <c r="FG96" s="967"/>
      <c r="FH96" s="967"/>
      <c r="FI96" s="967"/>
      <c r="FJ96" s="967"/>
      <c r="FK96" s="967"/>
      <c r="FL96" s="967"/>
      <c r="FM96" s="967"/>
      <c r="FN96" s="967"/>
      <c r="FO96" s="967"/>
      <c r="FP96" s="967"/>
      <c r="FQ96" s="967"/>
      <c r="FR96" s="968"/>
      <c r="FS96" s="957"/>
      <c r="FT96" s="958"/>
      <c r="FU96" s="958"/>
      <c r="FV96" s="958"/>
      <c r="FW96" s="958"/>
      <c r="FX96" s="959"/>
      <c r="FY96" s="1077">
        <v>1.25</v>
      </c>
      <c r="FZ96" s="1078"/>
      <c r="GA96" s="1078"/>
      <c r="GB96" s="1078"/>
      <c r="GC96" s="1078"/>
      <c r="GD96" s="1078"/>
      <c r="GE96" s="1078"/>
      <c r="GF96" s="1078"/>
      <c r="GG96" s="1078"/>
      <c r="GH96" s="1078"/>
      <c r="GI96" s="1078"/>
      <c r="GJ96" s="1078"/>
      <c r="GK96" s="1078"/>
      <c r="GL96" s="1078"/>
      <c r="GM96" s="1078"/>
      <c r="GN96" s="1078"/>
      <c r="GO96" s="1078"/>
      <c r="GP96" s="1078"/>
      <c r="GQ96" s="1078"/>
      <c r="GR96" s="1079"/>
      <c r="GS96" s="109"/>
      <c r="GT96" s="109"/>
      <c r="GU96" s="109"/>
      <c r="GV96" s="109"/>
      <c r="GW96" s="116"/>
    </row>
    <row r="97" spans="1:205" s="152" customFormat="1" ht="13.2" customHeight="1">
      <c r="A97" s="137"/>
      <c r="B97" s="110"/>
      <c r="C97" s="138"/>
      <c r="D97" s="138"/>
      <c r="E97" s="139"/>
      <c r="F97" s="139"/>
      <c r="G97" s="139"/>
      <c r="H97" s="140"/>
      <c r="I97" s="1051"/>
      <c r="J97" s="1052"/>
      <c r="K97" s="1052"/>
      <c r="L97" s="1052"/>
      <c r="M97" s="1052"/>
      <c r="N97" s="1052"/>
      <c r="O97" s="1052"/>
      <c r="P97" s="1052"/>
      <c r="Q97" s="1052"/>
      <c r="R97" s="1052"/>
      <c r="S97" s="1052"/>
      <c r="T97" s="1052"/>
      <c r="U97" s="1052"/>
      <c r="V97" s="1052"/>
      <c r="W97" s="1052"/>
      <c r="X97" s="1052"/>
      <c r="Y97" s="1052"/>
      <c r="Z97" s="1052"/>
      <c r="AA97" s="1052"/>
      <c r="AB97" s="1052"/>
      <c r="AC97" s="1052"/>
      <c r="AD97" s="1052"/>
      <c r="AE97" s="1052"/>
      <c r="AF97" s="1052"/>
      <c r="AG97" s="1052"/>
      <c r="AH97" s="1052"/>
      <c r="AI97" s="1052"/>
      <c r="AJ97" s="1052"/>
      <c r="AK97" s="1052"/>
      <c r="AL97" s="1052"/>
      <c r="AM97" s="1052"/>
      <c r="AN97" s="1052"/>
      <c r="AO97" s="1052"/>
      <c r="AP97" s="1052"/>
      <c r="AQ97" s="1052"/>
      <c r="AR97" s="1052"/>
      <c r="AS97" s="1052"/>
      <c r="AT97" s="1052"/>
      <c r="AU97" s="1052"/>
      <c r="AV97" s="1052"/>
      <c r="AW97" s="1052"/>
      <c r="AX97" s="1052"/>
      <c r="AY97" s="1052"/>
      <c r="AZ97" s="1052"/>
      <c r="BA97" s="1052"/>
      <c r="BB97" s="1052"/>
      <c r="BC97" s="1052"/>
      <c r="BD97" s="1052"/>
      <c r="BE97" s="1052"/>
      <c r="BF97" s="1052"/>
      <c r="BG97" s="1052"/>
      <c r="BH97" s="1052"/>
      <c r="BI97" s="1052"/>
      <c r="BJ97" s="1052"/>
      <c r="BK97" s="1052"/>
      <c r="BL97" s="1052"/>
      <c r="BM97" s="1052"/>
      <c r="BN97" s="1052"/>
      <c r="BO97" s="1052"/>
      <c r="BP97" s="1052"/>
      <c r="BQ97" s="1052"/>
      <c r="BR97" s="1052"/>
      <c r="BS97" s="1052"/>
      <c r="BT97" s="1052"/>
      <c r="BU97" s="1052"/>
      <c r="BV97" s="1052"/>
      <c r="BW97" s="1069" t="s">
        <v>261</v>
      </c>
      <c r="BX97" s="1070"/>
      <c r="BY97" s="1070"/>
      <c r="BZ97" s="1070"/>
      <c r="CA97" s="1070"/>
      <c r="CB97" s="1070"/>
      <c r="CC97" s="1070"/>
      <c r="CD97" s="1070"/>
      <c r="CE97" s="1070"/>
      <c r="CF97" s="1070"/>
      <c r="CG97" s="1070"/>
      <c r="CH97" s="1070"/>
      <c r="CI97" s="1070"/>
      <c r="CJ97" s="1070"/>
      <c r="CK97" s="1070"/>
      <c r="CL97" s="1070"/>
      <c r="CM97" s="1070"/>
      <c r="CN97" s="1070"/>
      <c r="CO97" s="1070"/>
      <c r="CP97" s="1070"/>
      <c r="CQ97" s="1070"/>
      <c r="CR97" s="1070"/>
      <c r="CS97" s="1070"/>
      <c r="CT97" s="1070"/>
      <c r="CU97" s="1070"/>
      <c r="CV97" s="1071"/>
      <c r="CW97" s="1064"/>
      <c r="CX97" s="1065"/>
      <c r="CY97" s="1065"/>
      <c r="CZ97" s="1066"/>
      <c r="DA97" s="1053" t="s">
        <v>261</v>
      </c>
      <c r="DB97" s="1054"/>
      <c r="DC97" s="1054"/>
      <c r="DD97" s="1054"/>
      <c r="DE97" s="1054"/>
      <c r="DF97" s="1054"/>
      <c r="DG97" s="1054"/>
      <c r="DH97" s="1054"/>
      <c r="DI97" s="1054"/>
      <c r="DJ97" s="1054"/>
      <c r="DK97" s="1054"/>
      <c r="DL97" s="1054"/>
      <c r="DM97" s="1054"/>
      <c r="DN97" s="1054"/>
      <c r="DO97" s="1054"/>
      <c r="DP97" s="1054"/>
      <c r="DQ97" s="1054"/>
      <c r="DR97" s="1054"/>
      <c r="DS97" s="1054"/>
      <c r="DT97" s="1054"/>
      <c r="DU97" s="1054"/>
      <c r="DV97" s="1054"/>
      <c r="DW97" s="1054"/>
      <c r="DX97" s="1054"/>
      <c r="DY97" s="1054"/>
      <c r="DZ97" s="1054"/>
      <c r="EA97" s="1054"/>
      <c r="EB97" s="1055"/>
      <c r="EC97" s="972"/>
      <c r="ED97" s="973"/>
      <c r="EE97" s="973"/>
      <c r="EF97" s="973"/>
      <c r="EG97" s="973"/>
      <c r="EH97" s="973"/>
      <c r="EI97" s="973"/>
      <c r="EJ97" s="974"/>
      <c r="EK97" s="991" t="s">
        <v>266</v>
      </c>
      <c r="EL97" s="992"/>
      <c r="EM97" s="992"/>
      <c r="EN97" s="992"/>
      <c r="EO97" s="992"/>
      <c r="EP97" s="992"/>
      <c r="EQ97" s="992"/>
      <c r="ER97" s="992"/>
      <c r="ES97" s="992"/>
      <c r="ET97" s="992"/>
      <c r="EU97" s="992"/>
      <c r="EV97" s="992"/>
      <c r="EW97" s="992"/>
      <c r="EX97" s="992"/>
      <c r="EY97" s="992"/>
      <c r="EZ97" s="992"/>
      <c r="FA97" s="992"/>
      <c r="FB97" s="992"/>
      <c r="FC97" s="992"/>
      <c r="FD97" s="992"/>
      <c r="FE97" s="992"/>
      <c r="FF97" s="992"/>
      <c r="FG97" s="992"/>
      <c r="FH97" s="992"/>
      <c r="FI97" s="992"/>
      <c r="FJ97" s="992"/>
      <c r="FK97" s="992"/>
      <c r="FL97" s="992"/>
      <c r="FM97" s="992"/>
      <c r="FN97" s="992"/>
      <c r="FO97" s="992"/>
      <c r="FP97" s="992"/>
      <c r="FQ97" s="992"/>
      <c r="FR97" s="992"/>
      <c r="FS97" s="960"/>
      <c r="FT97" s="961"/>
      <c r="FU97" s="961"/>
      <c r="FV97" s="961"/>
      <c r="FW97" s="961"/>
      <c r="FX97" s="962"/>
      <c r="FY97" s="992" t="s">
        <v>266</v>
      </c>
      <c r="FZ97" s="992"/>
      <c r="GA97" s="992"/>
      <c r="GB97" s="992"/>
      <c r="GC97" s="992"/>
      <c r="GD97" s="992"/>
      <c r="GE97" s="992"/>
      <c r="GF97" s="992"/>
      <c r="GG97" s="992"/>
      <c r="GH97" s="992"/>
      <c r="GI97" s="992"/>
      <c r="GJ97" s="992"/>
      <c r="GK97" s="992"/>
      <c r="GL97" s="992"/>
      <c r="GM97" s="992"/>
      <c r="GN97" s="992"/>
      <c r="GO97" s="992"/>
      <c r="GP97" s="992"/>
      <c r="GQ97" s="992"/>
      <c r="GR97" s="1056"/>
      <c r="GS97" s="110"/>
      <c r="GT97" s="110"/>
      <c r="GU97" s="110"/>
      <c r="GV97" s="110"/>
      <c r="GW97" s="142"/>
    </row>
    <row r="98" spans="1:205" s="152" customFormat="1">
      <c r="A98" s="111"/>
      <c r="B98" s="109"/>
      <c r="C98" s="127"/>
      <c r="D98" s="143"/>
      <c r="E98" s="111"/>
      <c r="F98" s="109"/>
      <c r="G98" s="109"/>
      <c r="H98" s="113"/>
      <c r="I98" s="112"/>
      <c r="J98" s="109"/>
      <c r="K98" s="109"/>
      <c r="L98" s="116"/>
      <c r="M98" s="111"/>
      <c r="N98" s="109"/>
      <c r="O98" s="109"/>
      <c r="P98" s="109"/>
      <c r="Q98" s="109"/>
      <c r="R98" s="109"/>
      <c r="S98" s="109"/>
      <c r="T98" s="116"/>
      <c r="U98" s="111"/>
      <c r="V98" s="109"/>
      <c r="W98" s="109"/>
      <c r="X98" s="109"/>
      <c r="Y98" s="109"/>
      <c r="Z98" s="109"/>
      <c r="AA98" s="109"/>
      <c r="AB98" s="116"/>
      <c r="AC98" s="111"/>
      <c r="AD98" s="109"/>
      <c r="AE98" s="109"/>
      <c r="AF98" s="109"/>
      <c r="AG98" s="109"/>
      <c r="AH98" s="109"/>
      <c r="AI98" s="109"/>
      <c r="AJ98" s="116"/>
      <c r="AK98" s="111"/>
      <c r="AL98" s="113"/>
      <c r="AM98" s="113"/>
      <c r="AN98" s="109"/>
      <c r="AO98" s="109"/>
      <c r="AP98" s="109"/>
      <c r="AQ98" s="109"/>
      <c r="AR98" s="116"/>
      <c r="AS98" s="111"/>
      <c r="AT98" s="109"/>
      <c r="AU98" s="109"/>
      <c r="AV98" s="109"/>
      <c r="AW98" s="109"/>
      <c r="AX98" s="109"/>
      <c r="AY98" s="109"/>
      <c r="AZ98" s="116"/>
      <c r="BA98" s="111"/>
      <c r="BB98" s="109"/>
      <c r="BC98" s="109"/>
      <c r="BD98" s="109"/>
      <c r="BE98" s="109"/>
      <c r="BF98" s="109"/>
      <c r="BG98" s="109"/>
      <c r="BH98" s="116"/>
      <c r="BI98" s="111"/>
      <c r="BJ98" s="109"/>
      <c r="BK98" s="109"/>
      <c r="BL98" s="109"/>
      <c r="BM98" s="109"/>
      <c r="BN98" s="109"/>
      <c r="BO98" s="109"/>
      <c r="BP98" s="116"/>
      <c r="BQ98" s="111"/>
      <c r="BR98" s="109"/>
      <c r="BS98" s="109"/>
      <c r="BT98" s="109"/>
      <c r="BU98" s="109"/>
      <c r="BV98" s="113"/>
      <c r="BW98" s="112"/>
      <c r="BX98" s="113"/>
      <c r="BY98" s="113"/>
      <c r="BZ98" s="113"/>
      <c r="CA98" s="109"/>
      <c r="CB98" s="109"/>
      <c r="CC98" s="109"/>
      <c r="CD98" s="109"/>
      <c r="CE98" s="109"/>
      <c r="CF98" s="116"/>
      <c r="CG98" s="111"/>
      <c r="CH98" s="109"/>
      <c r="CI98" s="109"/>
      <c r="CJ98" s="109"/>
      <c r="CK98" s="109"/>
      <c r="CL98" s="109"/>
      <c r="CM98" s="109"/>
      <c r="CN98" s="116"/>
      <c r="CO98" s="111"/>
      <c r="CP98" s="109"/>
      <c r="CQ98" s="109"/>
      <c r="CR98" s="113"/>
      <c r="CS98" s="113"/>
      <c r="CT98" s="109"/>
      <c r="CU98" s="109"/>
      <c r="CV98" s="113"/>
      <c r="CW98" s="144"/>
      <c r="CX98" s="113"/>
      <c r="CY98" s="109"/>
      <c r="CZ98" s="114"/>
      <c r="DA98" s="113"/>
      <c r="DB98" s="109"/>
      <c r="DC98" s="109"/>
      <c r="DD98" s="116"/>
      <c r="DE98" s="111"/>
      <c r="DF98" s="109"/>
      <c r="DG98" s="109"/>
      <c r="DH98" s="109"/>
      <c r="DI98" s="109"/>
      <c r="DJ98" s="109"/>
      <c r="DK98" s="109"/>
      <c r="DL98" s="116"/>
      <c r="DM98" s="111"/>
      <c r="DN98" s="109"/>
      <c r="DO98" s="109"/>
      <c r="DP98" s="109"/>
      <c r="DQ98" s="109"/>
      <c r="DR98" s="109"/>
      <c r="DS98" s="109"/>
      <c r="DT98" s="116"/>
      <c r="DU98" s="111"/>
      <c r="DV98" s="109"/>
      <c r="DW98" s="109"/>
      <c r="DX98" s="109"/>
      <c r="DY98" s="109"/>
      <c r="DZ98" s="109"/>
      <c r="EA98" s="109"/>
      <c r="EB98" s="116"/>
      <c r="EC98" s="111"/>
      <c r="ED98" s="109"/>
      <c r="EE98" s="109"/>
      <c r="EF98" s="109"/>
      <c r="EG98" s="109"/>
      <c r="EH98" s="109"/>
      <c r="EI98" s="109"/>
      <c r="EJ98" s="116"/>
      <c r="EK98" s="111"/>
      <c r="EL98" s="109"/>
      <c r="EM98" s="109"/>
      <c r="EN98" s="109"/>
      <c r="EO98" s="109"/>
      <c r="EP98" s="109"/>
      <c r="EQ98" s="109"/>
      <c r="ER98" s="116"/>
      <c r="ES98" s="111"/>
      <c r="ET98" s="109"/>
      <c r="EU98" s="109"/>
      <c r="EV98" s="109"/>
      <c r="EW98" s="109"/>
      <c r="EX98" s="109"/>
      <c r="EY98" s="109"/>
      <c r="EZ98" s="116"/>
      <c r="FA98" s="111"/>
      <c r="FB98" s="109"/>
      <c r="FC98" s="109"/>
      <c r="FD98" s="109"/>
      <c r="FE98" s="109"/>
      <c r="FF98" s="109"/>
      <c r="FG98" s="109"/>
      <c r="FH98" s="116"/>
      <c r="FI98" s="111"/>
      <c r="FJ98" s="109"/>
      <c r="FK98" s="109"/>
      <c r="FL98" s="109"/>
      <c r="FM98" s="109"/>
      <c r="FN98" s="109"/>
      <c r="FO98" s="109"/>
      <c r="FP98" s="116"/>
      <c r="FQ98" s="111"/>
      <c r="FR98" s="109"/>
      <c r="FS98" s="144"/>
      <c r="FT98" s="109"/>
      <c r="FU98" s="113"/>
      <c r="FV98" s="109"/>
      <c r="FW98" s="109"/>
      <c r="FX98" s="116"/>
      <c r="FY98" s="111"/>
      <c r="FZ98" s="109"/>
      <c r="GA98" s="109"/>
      <c r="GB98" s="109"/>
      <c r="GC98" s="109"/>
      <c r="GD98" s="109"/>
      <c r="GE98" s="109"/>
      <c r="GF98" s="116"/>
      <c r="GG98" s="111"/>
      <c r="GH98" s="109"/>
      <c r="GI98" s="109"/>
      <c r="GJ98" s="109"/>
      <c r="GK98" s="109"/>
      <c r="GL98" s="109"/>
      <c r="GM98" s="109"/>
      <c r="GN98" s="109"/>
      <c r="GO98" s="111"/>
      <c r="GP98" s="109"/>
      <c r="GQ98" s="109"/>
      <c r="GR98" s="109"/>
      <c r="GS98" s="112"/>
      <c r="GT98" s="109"/>
      <c r="GU98" s="109"/>
      <c r="GV98" s="109"/>
      <c r="GW98" s="116"/>
    </row>
    <row r="99" spans="1:205" s="152" customFormat="1">
      <c r="A99" s="145"/>
      <c r="B99" s="146"/>
      <c r="C99" s="146"/>
      <c r="D99" s="936">
        <v>8</v>
      </c>
      <c r="E99" s="936"/>
      <c r="F99" s="122"/>
      <c r="G99" s="122"/>
      <c r="H99" s="122"/>
      <c r="I99" s="147"/>
      <c r="J99" s="122"/>
      <c r="K99" s="122"/>
      <c r="L99" s="936">
        <v>9</v>
      </c>
      <c r="M99" s="936"/>
      <c r="N99" s="936"/>
      <c r="O99" s="936"/>
      <c r="P99" s="936"/>
      <c r="Q99" s="936"/>
      <c r="R99" s="936">
        <v>10</v>
      </c>
      <c r="S99" s="936"/>
      <c r="T99" s="936"/>
      <c r="U99" s="936"/>
      <c r="V99" s="936"/>
      <c r="W99" s="936"/>
      <c r="X99" s="936"/>
      <c r="Y99" s="936"/>
      <c r="Z99" s="936">
        <v>11</v>
      </c>
      <c r="AA99" s="936"/>
      <c r="AB99" s="936"/>
      <c r="AC99" s="936"/>
      <c r="AD99" s="936"/>
      <c r="AE99" s="936"/>
      <c r="AF99" s="936"/>
      <c r="AG99" s="936"/>
      <c r="AH99" s="122"/>
      <c r="AI99" s="936">
        <v>12</v>
      </c>
      <c r="AJ99" s="936"/>
      <c r="AK99" s="936"/>
      <c r="AL99" s="122"/>
      <c r="AM99" s="122"/>
      <c r="AN99" s="122"/>
      <c r="AO99" s="122"/>
      <c r="AP99" s="936">
        <v>13</v>
      </c>
      <c r="AQ99" s="936"/>
      <c r="AR99" s="936"/>
      <c r="AS99" s="936"/>
      <c r="AT99" s="936"/>
      <c r="AU99" s="936"/>
      <c r="AV99" s="936"/>
      <c r="AW99" s="936"/>
      <c r="AX99" s="936">
        <v>14</v>
      </c>
      <c r="AY99" s="936"/>
      <c r="AZ99" s="936"/>
      <c r="BA99" s="936"/>
      <c r="BB99" s="936"/>
      <c r="BC99" s="936"/>
      <c r="BD99" s="936"/>
      <c r="BE99" s="936"/>
      <c r="BF99" s="936">
        <v>15</v>
      </c>
      <c r="BG99" s="936"/>
      <c r="BH99" s="936"/>
      <c r="BI99" s="936"/>
      <c r="BJ99" s="936"/>
      <c r="BK99" s="936"/>
      <c r="BL99" s="936"/>
      <c r="BM99" s="936"/>
      <c r="BN99" s="936">
        <v>16</v>
      </c>
      <c r="BO99" s="936"/>
      <c r="BP99" s="936"/>
      <c r="BQ99" s="936"/>
      <c r="BR99" s="936"/>
      <c r="BS99" s="936"/>
      <c r="BT99" s="148"/>
      <c r="BU99" s="122"/>
      <c r="BV99" s="122"/>
      <c r="BW99" s="147"/>
      <c r="BX99" s="148"/>
      <c r="BY99" s="148"/>
      <c r="BZ99" s="148"/>
      <c r="CA99" s="148"/>
      <c r="CB99" s="122"/>
      <c r="CC99" s="122"/>
      <c r="CD99" s="936">
        <v>18</v>
      </c>
      <c r="CE99" s="936"/>
      <c r="CF99" s="936"/>
      <c r="CG99" s="936"/>
      <c r="CH99" s="936"/>
      <c r="CI99" s="936"/>
      <c r="CJ99" s="936"/>
      <c r="CK99" s="936"/>
      <c r="CL99" s="936">
        <v>19</v>
      </c>
      <c r="CM99" s="936"/>
      <c r="CN99" s="936"/>
      <c r="CO99" s="936"/>
      <c r="CP99" s="936"/>
      <c r="CQ99" s="936"/>
      <c r="CR99" s="122"/>
      <c r="CS99" s="122"/>
      <c r="CT99" s="936">
        <v>20</v>
      </c>
      <c r="CU99" s="936"/>
      <c r="CV99" s="936"/>
      <c r="CW99" s="936"/>
      <c r="CX99" s="936"/>
      <c r="CY99" s="936"/>
      <c r="CZ99" s="116"/>
      <c r="DA99" s="109"/>
      <c r="DB99" s="936">
        <v>21</v>
      </c>
      <c r="DC99" s="936"/>
      <c r="DD99" s="936"/>
      <c r="DE99" s="936"/>
      <c r="DF99" s="936"/>
      <c r="DG99" s="936"/>
      <c r="DH99" s="936"/>
      <c r="DI99" s="936"/>
      <c r="DJ99" s="936">
        <v>22</v>
      </c>
      <c r="DK99" s="936"/>
      <c r="DL99" s="936"/>
      <c r="DM99" s="936"/>
      <c r="DN99" s="936"/>
      <c r="DO99" s="936"/>
      <c r="DP99" s="936"/>
      <c r="DQ99" s="936"/>
      <c r="DR99" s="936">
        <v>23</v>
      </c>
      <c r="DS99" s="936"/>
      <c r="DT99" s="936"/>
      <c r="DU99" s="936"/>
      <c r="DV99" s="936"/>
      <c r="DW99" s="936"/>
      <c r="DX99" s="936"/>
      <c r="DY99" s="936"/>
      <c r="DZ99" s="936"/>
      <c r="EA99" s="936"/>
      <c r="EB99" s="936">
        <v>0</v>
      </c>
      <c r="EC99" s="936"/>
      <c r="ED99" s="936"/>
      <c r="EE99" s="936"/>
      <c r="EF99" s="936"/>
      <c r="EG99" s="936"/>
      <c r="EH99" s="936"/>
      <c r="EI99" s="936"/>
      <c r="EJ99" s="936">
        <v>1</v>
      </c>
      <c r="EK99" s="936"/>
      <c r="EL99" s="936"/>
      <c r="EM99" s="936"/>
      <c r="EN99" s="936"/>
      <c r="EO99" s="936"/>
      <c r="EP99" s="936"/>
      <c r="EQ99" s="936"/>
      <c r="ER99" s="936">
        <v>2</v>
      </c>
      <c r="ES99" s="936"/>
      <c r="ET99" s="936"/>
      <c r="EU99" s="936"/>
      <c r="EV99" s="936"/>
      <c r="EW99" s="936"/>
      <c r="EX99" s="936"/>
      <c r="EY99" s="936"/>
      <c r="EZ99" s="936">
        <v>3</v>
      </c>
      <c r="FA99" s="936"/>
      <c r="FB99" s="936"/>
      <c r="FC99" s="936"/>
      <c r="FD99" s="936"/>
      <c r="FE99" s="936"/>
      <c r="FF99" s="936"/>
      <c r="FG99" s="936"/>
      <c r="FH99" s="936">
        <v>4</v>
      </c>
      <c r="FI99" s="936"/>
      <c r="FJ99" s="936"/>
      <c r="FK99" s="936"/>
      <c r="FL99" s="936"/>
      <c r="FM99" s="936"/>
      <c r="FN99" s="122"/>
      <c r="FO99" s="122"/>
      <c r="FP99" s="936">
        <v>5</v>
      </c>
      <c r="FQ99" s="936"/>
      <c r="FR99" s="122"/>
      <c r="FS99" s="145"/>
      <c r="FT99" s="122"/>
      <c r="FU99" s="122"/>
      <c r="FV99" s="122"/>
      <c r="FW99" s="122"/>
      <c r="FX99" s="936">
        <v>6</v>
      </c>
      <c r="FY99" s="936"/>
      <c r="FZ99" s="936"/>
      <c r="GA99" s="936"/>
      <c r="GB99" s="936"/>
      <c r="GC99" s="936"/>
      <c r="GD99" s="936"/>
      <c r="GE99" s="936"/>
      <c r="GF99" s="936">
        <v>7</v>
      </c>
      <c r="GG99" s="936"/>
      <c r="GH99" s="936"/>
      <c r="GI99" s="936"/>
      <c r="GJ99" s="936"/>
      <c r="GK99" s="936"/>
      <c r="GL99" s="936"/>
      <c r="GM99" s="936"/>
      <c r="GN99" s="936">
        <v>8</v>
      </c>
      <c r="GO99" s="936"/>
      <c r="GP99" s="123"/>
      <c r="GQ99" s="123"/>
      <c r="GR99" s="123"/>
      <c r="GS99" s="149"/>
      <c r="GT99" s="123"/>
      <c r="GU99" s="123"/>
      <c r="GV99" s="123"/>
      <c r="GW99" s="150"/>
    </row>
    <row r="100" spans="1:205" s="152" customFormat="1">
      <c r="A100" s="111"/>
      <c r="B100" s="109"/>
      <c r="C100" s="109"/>
      <c r="E100" s="122"/>
      <c r="F100" s="951">
        <v>0.35416666666666669</v>
      </c>
      <c r="G100" s="951"/>
      <c r="H100" s="951"/>
      <c r="I100" s="951"/>
      <c r="J100" s="951"/>
      <c r="K100" s="951"/>
      <c r="L100" s="951"/>
      <c r="M100" s="122"/>
      <c r="N100" s="109"/>
      <c r="O100" s="109"/>
      <c r="P100" s="109"/>
      <c r="Q100" s="109"/>
      <c r="R100" s="109"/>
      <c r="S100" s="109"/>
      <c r="T100" s="122"/>
      <c r="U100" s="122"/>
      <c r="V100" s="109"/>
      <c r="W100" s="109"/>
      <c r="X100" s="109"/>
      <c r="Y100" s="109"/>
      <c r="Z100" s="109"/>
      <c r="AA100" s="109"/>
      <c r="AB100" s="122"/>
      <c r="AC100" s="122"/>
      <c r="AD100" s="109"/>
      <c r="AE100" s="109"/>
      <c r="AF100" s="109"/>
      <c r="AG100" s="109"/>
      <c r="AH100" s="109"/>
      <c r="AI100" s="153"/>
      <c r="AJ100" s="153"/>
      <c r="AK100" s="153"/>
      <c r="AL100" s="153"/>
      <c r="AM100" s="153"/>
      <c r="AN100" s="153"/>
      <c r="AO100" s="153"/>
      <c r="AP100" s="153"/>
      <c r="AU100" s="154"/>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952" t="s">
        <v>271</v>
      </c>
      <c r="BU100" s="952"/>
      <c r="BV100" s="952"/>
      <c r="BW100" s="952"/>
      <c r="BX100" s="952"/>
      <c r="BY100" s="952"/>
      <c r="BZ100" s="952"/>
      <c r="CA100" s="952"/>
      <c r="CD100" s="109"/>
      <c r="CE100" s="109"/>
      <c r="CF100" s="109"/>
      <c r="CG100" s="155"/>
      <c r="CH100" s="109"/>
      <c r="CI100" s="109"/>
      <c r="CJ100" s="109"/>
      <c r="CK100" s="109"/>
      <c r="CL100" s="109"/>
      <c r="CM100" s="109"/>
      <c r="CN100" s="109"/>
      <c r="CO100" s="153"/>
      <c r="CP100" s="122"/>
      <c r="CQ100" s="122"/>
      <c r="CR100" s="122"/>
      <c r="CS100" s="122"/>
      <c r="CT100" s="122"/>
      <c r="CU100" s="953">
        <v>0.85416666666666663</v>
      </c>
      <c r="CV100" s="953"/>
      <c r="CW100" s="953"/>
      <c r="CX100" s="953"/>
      <c r="CY100" s="953"/>
      <c r="CZ100" s="953"/>
      <c r="DA100" s="953"/>
      <c r="DB100" s="953"/>
      <c r="DC100" s="953"/>
      <c r="DD100" s="953"/>
      <c r="DE100" s="953"/>
      <c r="DF100" s="109"/>
      <c r="DG100" s="109"/>
      <c r="DH100" s="109"/>
      <c r="DI100" s="109"/>
      <c r="DJ100" s="109"/>
      <c r="DK100" s="109"/>
      <c r="DL100" s="109"/>
      <c r="DM100" s="109"/>
      <c r="DN100" s="109"/>
      <c r="DO100" s="109"/>
      <c r="DP100" s="109"/>
      <c r="DQ100" s="109"/>
      <c r="DR100" s="109"/>
      <c r="DS100" s="109"/>
      <c r="DT100" s="109"/>
      <c r="DU100" s="109"/>
      <c r="DV100" s="109"/>
      <c r="DW100" s="109"/>
      <c r="DX100" s="109"/>
      <c r="DY100" s="109"/>
      <c r="DZ100" s="109"/>
      <c r="EA100" s="109"/>
      <c r="EB100" s="109"/>
      <c r="EC100" s="109"/>
      <c r="ED100" s="109"/>
      <c r="EE100" s="109"/>
      <c r="EF100" s="109"/>
      <c r="EG100" s="109"/>
      <c r="EH100" s="109"/>
      <c r="EI100" s="109"/>
      <c r="EJ100" s="109"/>
      <c r="EK100" s="109"/>
      <c r="EL100" s="109"/>
      <c r="EM100" s="109"/>
      <c r="EN100" s="109"/>
      <c r="EO100" s="109"/>
      <c r="EP100" s="109"/>
      <c r="EQ100" s="109"/>
      <c r="ER100" s="109"/>
      <c r="ES100" s="109"/>
      <c r="ET100" s="109"/>
      <c r="EU100" s="109"/>
      <c r="EV100" s="109"/>
      <c r="EW100" s="109"/>
      <c r="EX100" s="109"/>
      <c r="EY100" s="109"/>
      <c r="EZ100" s="109"/>
      <c r="FA100" s="109"/>
      <c r="FB100" s="109"/>
      <c r="FC100" s="109"/>
      <c r="FD100" s="109"/>
      <c r="FE100" s="109"/>
      <c r="FF100" s="109"/>
      <c r="FG100" s="109"/>
      <c r="FH100" s="109"/>
      <c r="FI100" s="109"/>
      <c r="FJ100" s="109"/>
      <c r="FK100" s="109"/>
      <c r="FL100" s="109"/>
      <c r="FM100" s="109"/>
      <c r="FN100" s="109"/>
      <c r="FO100" s="109"/>
      <c r="FP100" s="109"/>
      <c r="FQ100" s="1048">
        <v>0.21875</v>
      </c>
      <c r="FR100" s="1048"/>
      <c r="FS100" s="1048"/>
      <c r="FT100" s="1048"/>
      <c r="FU100" s="1048"/>
      <c r="FV100" s="1048"/>
      <c r="FW100" s="1048"/>
      <c r="FX100" s="1048"/>
      <c r="FY100" s="109"/>
      <c r="FZ100" s="109"/>
      <c r="GA100" s="109"/>
      <c r="GB100" s="109"/>
      <c r="GC100" s="109"/>
      <c r="GD100" s="109"/>
      <c r="GE100" s="109"/>
      <c r="GF100" s="109"/>
      <c r="GG100" s="109"/>
      <c r="GH100" s="109"/>
      <c r="GI100" s="109"/>
      <c r="GJ100" s="109"/>
      <c r="GK100" s="109"/>
      <c r="GL100" s="109"/>
      <c r="GM100" s="109"/>
      <c r="GN100" s="109"/>
      <c r="GO100" s="951">
        <v>0.35416666666666669</v>
      </c>
      <c r="GP100" s="951"/>
      <c r="GQ100" s="951"/>
      <c r="GR100" s="951"/>
      <c r="GS100" s="951"/>
      <c r="GT100" s="951"/>
      <c r="GU100" s="951"/>
      <c r="GV100" s="109"/>
      <c r="GW100" s="116"/>
    </row>
    <row r="101" spans="1:205" s="152" customFormat="1" ht="13.2">
      <c r="A101" s="159"/>
      <c r="B101" s="160"/>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3"/>
    </row>
    <row r="102" spans="1:205" s="152" customFormat="1" ht="13.2">
      <c r="A102" s="159"/>
      <c r="B102" s="160"/>
      <c r="C102" s="160"/>
      <c r="D102" s="160"/>
      <c r="E102" s="160"/>
      <c r="F102" s="160"/>
      <c r="G102" s="160"/>
      <c r="H102" s="160"/>
      <c r="I102" s="161" t="s">
        <v>245</v>
      </c>
      <c r="J102" s="161"/>
      <c r="K102" s="161"/>
      <c r="L102" s="161"/>
      <c r="M102" s="161"/>
      <c r="N102" s="161"/>
      <c r="O102" s="161"/>
      <c r="P102" s="161"/>
      <c r="Q102" s="161"/>
      <c r="R102" s="161"/>
      <c r="S102" s="161"/>
      <c r="T102" s="161"/>
      <c r="U102" s="161"/>
      <c r="V102" s="161"/>
      <c r="W102" s="161"/>
      <c r="X102" s="161"/>
      <c r="Y102" s="162"/>
      <c r="Z102" s="161"/>
      <c r="AA102" s="161"/>
      <c r="AB102" s="161"/>
      <c r="AC102" s="161"/>
      <c r="AD102" s="161"/>
      <c r="AE102" s="161"/>
      <c r="AF102" s="161"/>
      <c r="AG102" s="161"/>
      <c r="AH102" s="161"/>
      <c r="AI102" s="161"/>
      <c r="AJ102" s="161"/>
      <c r="AK102" s="161"/>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80"/>
      <c r="DS102" s="180"/>
      <c r="DT102" s="180"/>
      <c r="DU102" s="180"/>
      <c r="DV102" s="181"/>
      <c r="DW102" s="181"/>
      <c r="DX102" s="181"/>
      <c r="DY102" s="181"/>
      <c r="DZ102" s="181"/>
      <c r="EA102" s="181"/>
      <c r="EB102" s="181"/>
      <c r="EC102" s="181"/>
      <c r="ED102" s="181"/>
      <c r="EE102" s="181"/>
      <c r="EF102" s="181"/>
      <c r="EG102" s="181"/>
      <c r="EH102" s="182"/>
      <c r="EI102" s="182"/>
      <c r="EJ102" s="182"/>
      <c r="EK102" s="182"/>
      <c r="EL102" s="182"/>
      <c r="EM102" s="182"/>
      <c r="EN102" s="182"/>
      <c r="EO102" s="183"/>
      <c r="EP102" s="183"/>
      <c r="EQ102" s="183"/>
      <c r="ER102" s="183"/>
      <c r="ES102" s="160"/>
      <c r="ET102" s="160"/>
      <c r="EU102" s="160"/>
      <c r="EV102" s="160"/>
      <c r="EW102" s="160"/>
      <c r="EX102" s="160"/>
      <c r="EY102" s="160"/>
      <c r="EZ102" s="160"/>
      <c r="FA102" s="160"/>
      <c r="FB102" s="160"/>
      <c r="FC102" s="184"/>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3"/>
    </row>
    <row r="103" spans="1:205" s="152" customFormat="1" ht="13.2">
      <c r="A103" s="159"/>
      <c r="B103" s="160"/>
      <c r="C103" s="160"/>
      <c r="D103" s="160"/>
      <c r="E103" s="160"/>
      <c r="F103" s="160"/>
      <c r="G103" s="160"/>
      <c r="H103" s="160"/>
      <c r="I103" s="161"/>
      <c r="J103" s="161"/>
      <c r="K103" s="161"/>
      <c r="L103" s="161"/>
      <c r="M103" s="161"/>
      <c r="N103" s="161"/>
      <c r="O103" s="161"/>
      <c r="P103" s="161"/>
      <c r="Q103" s="161"/>
      <c r="R103" s="161"/>
      <c r="S103" s="161"/>
      <c r="T103" s="161"/>
      <c r="U103" s="161"/>
      <c r="V103" s="161"/>
      <c r="W103" s="161"/>
      <c r="X103" s="161"/>
      <c r="Y103" s="162"/>
      <c r="Z103" s="161"/>
      <c r="AA103" s="161"/>
      <c r="AB103" s="161"/>
      <c r="AC103" s="161"/>
      <c r="AD103" s="161"/>
      <c r="AE103" s="161"/>
      <c r="AF103" s="161"/>
      <c r="AG103" s="161"/>
      <c r="AH103" s="161"/>
      <c r="AI103" s="161"/>
      <c r="AJ103" s="161"/>
      <c r="AK103" s="161"/>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85"/>
      <c r="DS103" s="185"/>
      <c r="DT103" s="185"/>
      <c r="DU103" s="185"/>
      <c r="DV103" s="186"/>
      <c r="DW103" s="186"/>
      <c r="DX103" s="186"/>
      <c r="DY103" s="186"/>
      <c r="DZ103" s="186"/>
      <c r="EA103" s="186"/>
      <c r="EB103" s="186"/>
      <c r="EC103" s="186"/>
      <c r="ED103" s="186"/>
      <c r="EE103" s="186"/>
      <c r="EF103" s="187"/>
      <c r="EG103" s="187"/>
      <c r="EH103" s="188"/>
      <c r="EI103" s="188"/>
      <c r="EJ103" s="188"/>
      <c r="EK103" s="188"/>
      <c r="EL103" s="188"/>
      <c r="EM103" s="188"/>
      <c r="EN103" s="188"/>
      <c r="EO103" s="189"/>
      <c r="EP103" s="189"/>
      <c r="EQ103" s="189"/>
      <c r="ER103" s="189"/>
      <c r="ES103" s="160"/>
      <c r="ET103" s="160"/>
      <c r="EU103" s="160"/>
      <c r="EV103" s="160"/>
      <c r="EW103" s="160"/>
      <c r="EX103" s="160"/>
      <c r="EY103" s="160"/>
      <c r="EZ103" s="160"/>
      <c r="FA103" s="160"/>
      <c r="FB103" s="160"/>
      <c r="FC103" s="184"/>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3"/>
    </row>
    <row r="104" spans="1:205" s="152" customFormat="1" ht="13.2">
      <c r="A104" s="159"/>
      <c r="B104" s="160"/>
      <c r="C104" s="160"/>
      <c r="D104" s="160"/>
      <c r="E104" s="160"/>
      <c r="F104" s="160"/>
      <c r="G104" s="160"/>
      <c r="H104" s="160"/>
      <c r="I104" s="161"/>
      <c r="J104" s="161"/>
      <c r="K104" s="161" t="s">
        <v>246</v>
      </c>
      <c r="L104" s="161"/>
      <c r="M104" s="161"/>
      <c r="N104" s="161"/>
      <c r="O104" s="161"/>
      <c r="P104" s="161"/>
      <c r="Q104" s="161"/>
      <c r="R104" s="161"/>
      <c r="S104" s="161"/>
      <c r="T104" s="161"/>
      <c r="U104" s="161"/>
      <c r="V104" s="161"/>
      <c r="W104" s="161"/>
      <c r="X104" s="161"/>
      <c r="Y104" s="162"/>
      <c r="Z104" s="161"/>
      <c r="AA104" s="161"/>
      <c r="AB104" s="160"/>
      <c r="AC104" s="160"/>
      <c r="AD104" s="160"/>
      <c r="AE104" s="160"/>
      <c r="AF104" s="160"/>
      <c r="AG104" s="160"/>
      <c r="AH104" s="160"/>
      <c r="AI104" s="160"/>
      <c r="AJ104" s="161" t="s">
        <v>247</v>
      </c>
      <c r="AK104" s="161"/>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80"/>
      <c r="DS104" s="180"/>
      <c r="DT104" s="180"/>
      <c r="DU104" s="180"/>
      <c r="DV104" s="181"/>
      <c r="DW104" s="181"/>
      <c r="DX104" s="181"/>
      <c r="DY104" s="181"/>
      <c r="DZ104" s="181"/>
      <c r="EA104" s="181"/>
      <c r="EB104" s="181"/>
      <c r="EC104" s="181"/>
      <c r="ED104" s="181"/>
      <c r="EE104" s="181"/>
      <c r="EF104" s="181"/>
      <c r="EG104" s="181"/>
      <c r="EH104" s="182"/>
      <c r="EI104" s="182"/>
      <c r="EJ104" s="182"/>
      <c r="EK104" s="182"/>
      <c r="EL104" s="182"/>
      <c r="EM104" s="182"/>
      <c r="EN104" s="182"/>
      <c r="EO104" s="182"/>
      <c r="EP104" s="182"/>
      <c r="EQ104" s="182"/>
      <c r="ER104" s="183"/>
      <c r="ES104" s="183"/>
      <c r="ET104" s="183"/>
      <c r="EU104" s="183"/>
      <c r="EV104" s="160"/>
      <c r="EW104" s="160"/>
      <c r="EX104" s="160"/>
      <c r="EY104" s="160"/>
      <c r="EZ104" s="160"/>
      <c r="FA104" s="160"/>
      <c r="FB104" s="160"/>
      <c r="FC104" s="160"/>
      <c r="FD104" s="160"/>
      <c r="FE104" s="182"/>
      <c r="FF104" s="182"/>
      <c r="FG104" s="182"/>
      <c r="FH104" s="182"/>
      <c r="FI104" s="182"/>
      <c r="FJ104" s="182"/>
      <c r="FK104" s="182"/>
      <c r="FL104" s="182"/>
      <c r="FM104" s="182"/>
      <c r="FN104" s="182"/>
      <c r="FO104" s="183"/>
      <c r="FP104" s="183"/>
      <c r="FQ104" s="183"/>
      <c r="FR104" s="183"/>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3"/>
    </row>
    <row r="105" spans="1:205" s="152" customFormat="1" ht="13.2">
      <c r="A105" s="159"/>
      <c r="B105" s="160"/>
      <c r="C105" s="160"/>
      <c r="D105" s="160"/>
      <c r="E105" s="160"/>
      <c r="F105" s="160"/>
      <c r="G105" s="160"/>
      <c r="H105" s="160"/>
      <c r="I105" s="161"/>
      <c r="J105" s="161"/>
      <c r="K105" s="161"/>
      <c r="L105" s="161"/>
      <c r="M105" s="161"/>
      <c r="N105" s="161"/>
      <c r="O105" s="161"/>
      <c r="P105" s="161"/>
      <c r="Q105" s="161"/>
      <c r="R105" s="161"/>
      <c r="S105" s="161"/>
      <c r="T105" s="161"/>
      <c r="U105" s="161"/>
      <c r="V105" s="161"/>
      <c r="W105" s="161"/>
      <c r="X105" s="161"/>
      <c r="Y105" s="162"/>
      <c r="Z105" s="161"/>
      <c r="AA105" s="161"/>
      <c r="AB105" s="160"/>
      <c r="AC105" s="160"/>
      <c r="AD105" s="160"/>
      <c r="AE105" s="160"/>
      <c r="AF105" s="160"/>
      <c r="AG105" s="160"/>
      <c r="AH105" s="160"/>
      <c r="AI105" s="160"/>
      <c r="AJ105" s="161"/>
      <c r="AK105" s="161"/>
      <c r="AL105" s="161" t="s">
        <v>262</v>
      </c>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90"/>
      <c r="DR105" s="180"/>
      <c r="DS105" s="180"/>
      <c r="DT105" s="180"/>
      <c r="DU105" s="180"/>
      <c r="DV105" s="181"/>
      <c r="DW105" s="181"/>
      <c r="DX105" s="181"/>
      <c r="DY105" s="181"/>
      <c r="DZ105" s="181"/>
      <c r="EA105" s="181"/>
      <c r="EB105" s="181"/>
      <c r="EC105" s="181"/>
      <c r="ED105" s="181"/>
      <c r="EE105" s="181"/>
      <c r="EF105" s="181"/>
      <c r="EG105" s="181"/>
      <c r="EH105" s="182"/>
      <c r="EI105" s="182"/>
      <c r="EJ105" s="182"/>
      <c r="EK105" s="182"/>
      <c r="EL105" s="182"/>
      <c r="EM105" s="182"/>
      <c r="EN105" s="182"/>
      <c r="EO105" s="183"/>
      <c r="EP105" s="183"/>
      <c r="EQ105" s="183"/>
      <c r="ER105" s="183"/>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3"/>
    </row>
    <row r="106" spans="1:205" s="152" customFormat="1" ht="13.2">
      <c r="A106" s="159"/>
      <c r="B106" s="160"/>
      <c r="C106" s="160"/>
      <c r="D106" s="160"/>
      <c r="E106" s="160"/>
      <c r="F106" s="160"/>
      <c r="G106" s="160"/>
      <c r="H106" s="160"/>
      <c r="I106" s="161"/>
      <c r="J106" s="161"/>
      <c r="K106" s="161"/>
      <c r="L106" s="161"/>
      <c r="M106" s="161"/>
      <c r="N106" s="161"/>
      <c r="O106" s="161"/>
      <c r="P106" s="161"/>
      <c r="Q106" s="161"/>
      <c r="R106" s="161"/>
      <c r="S106" s="161"/>
      <c r="T106" s="161"/>
      <c r="U106" s="161"/>
      <c r="V106" s="161"/>
      <c r="W106" s="161"/>
      <c r="X106" s="161"/>
      <c r="Y106" s="162"/>
      <c r="Z106" s="161"/>
      <c r="AA106" s="161"/>
      <c r="AB106" s="160"/>
      <c r="AC106" s="160"/>
      <c r="AD106" s="160"/>
      <c r="AE106" s="160"/>
      <c r="AF106" s="160"/>
      <c r="AG106" s="160"/>
      <c r="AH106" s="160"/>
      <c r="AI106" s="160"/>
      <c r="AJ106" s="161"/>
      <c r="AK106" s="161"/>
      <c r="AL106" s="161"/>
      <c r="AM106" s="160"/>
      <c r="AN106" s="160"/>
      <c r="AO106" s="160"/>
      <c r="AP106" s="160"/>
      <c r="AQ106" s="160"/>
      <c r="AR106" s="161"/>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90"/>
      <c r="DR106" s="180"/>
      <c r="DS106" s="180"/>
      <c r="DT106" s="180"/>
      <c r="DU106" s="180"/>
      <c r="DV106" s="181"/>
      <c r="DW106" s="181"/>
      <c r="DX106" s="181"/>
      <c r="DY106" s="181"/>
      <c r="DZ106" s="181"/>
      <c r="EA106" s="181"/>
      <c r="EB106" s="181"/>
      <c r="EC106" s="181"/>
      <c r="ED106" s="181"/>
      <c r="EE106" s="181"/>
      <c r="EF106" s="181"/>
      <c r="EG106" s="181"/>
      <c r="EH106" s="182"/>
      <c r="EI106" s="182"/>
      <c r="EJ106" s="182"/>
      <c r="EK106" s="182"/>
      <c r="EL106" s="182"/>
      <c r="EM106" s="182"/>
      <c r="EN106" s="182"/>
      <c r="EO106" s="183"/>
      <c r="EP106" s="183"/>
      <c r="EQ106" s="183"/>
      <c r="ER106" s="183"/>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3"/>
    </row>
    <row r="107" spans="1:205" s="152" customFormat="1" ht="13.2">
      <c r="A107" s="159"/>
      <c r="B107" s="160"/>
      <c r="C107" s="160"/>
      <c r="D107" s="160"/>
      <c r="E107" s="160"/>
      <c r="F107" s="160"/>
      <c r="G107" s="160"/>
      <c r="H107" s="160"/>
      <c r="I107" s="161"/>
      <c r="J107" s="161"/>
      <c r="K107" s="161" t="s">
        <v>249</v>
      </c>
      <c r="L107" s="161"/>
      <c r="M107" s="161"/>
      <c r="N107" s="161"/>
      <c r="O107" s="161"/>
      <c r="P107" s="161"/>
      <c r="Q107" s="161"/>
      <c r="R107" s="161"/>
      <c r="S107" s="161"/>
      <c r="T107" s="161"/>
      <c r="U107" s="161"/>
      <c r="V107" s="161"/>
      <c r="W107" s="161"/>
      <c r="X107" s="161"/>
      <c r="Y107" s="161"/>
      <c r="Z107" s="161"/>
      <c r="AA107" s="161"/>
      <c r="AB107" s="160"/>
      <c r="AC107" s="160"/>
      <c r="AD107" s="160"/>
      <c r="AE107" s="160"/>
      <c r="AF107" s="160"/>
      <c r="AG107" s="160"/>
      <c r="AH107" s="160"/>
      <c r="AI107" s="160"/>
      <c r="AJ107" s="161" t="s">
        <v>250</v>
      </c>
      <c r="AK107" s="161"/>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0"/>
      <c r="DM107" s="160"/>
      <c r="DN107" s="160"/>
      <c r="DO107" s="160"/>
      <c r="DP107" s="160"/>
      <c r="DQ107" s="191"/>
      <c r="DR107" s="160"/>
      <c r="DS107" s="160"/>
      <c r="DT107" s="160"/>
      <c r="DU107" s="160"/>
      <c r="DV107" s="160"/>
      <c r="DW107" s="184"/>
      <c r="DX107" s="160"/>
      <c r="DY107" s="160"/>
      <c r="DZ107" s="160"/>
      <c r="EA107" s="184"/>
      <c r="EB107" s="160"/>
      <c r="EC107" s="160"/>
      <c r="ED107" s="184"/>
      <c r="EE107" s="160"/>
      <c r="EF107" s="184"/>
      <c r="EG107" s="160"/>
      <c r="EH107" s="160"/>
      <c r="EI107" s="160"/>
      <c r="EJ107" s="160"/>
      <c r="EK107" s="160"/>
      <c r="EL107" s="160"/>
      <c r="EM107" s="160"/>
      <c r="EN107" s="160"/>
      <c r="EO107" s="160"/>
      <c r="EP107" s="160"/>
      <c r="EQ107" s="160"/>
      <c r="ER107" s="160"/>
      <c r="ES107" s="160"/>
      <c r="ET107" s="160"/>
      <c r="EU107" s="160"/>
      <c r="EV107" s="160"/>
      <c r="EW107" s="160"/>
      <c r="EX107" s="160"/>
      <c r="EY107" s="160"/>
      <c r="EZ107" s="160"/>
      <c r="FA107" s="160"/>
      <c r="FB107" s="160"/>
      <c r="FC107" s="160"/>
      <c r="FD107" s="160"/>
      <c r="FE107" s="160"/>
      <c r="FF107" s="160"/>
      <c r="FG107" s="160"/>
      <c r="FH107" s="160"/>
      <c r="FI107" s="160"/>
      <c r="FJ107" s="160"/>
      <c r="FK107" s="160"/>
      <c r="FL107" s="160"/>
      <c r="FM107" s="160"/>
      <c r="FN107" s="160"/>
      <c r="FO107" s="160"/>
      <c r="FP107" s="160"/>
      <c r="FQ107" s="160"/>
      <c r="FR107" s="160"/>
      <c r="FS107" s="160"/>
      <c r="FT107" s="160"/>
      <c r="FU107" s="160"/>
      <c r="FV107" s="160"/>
      <c r="FW107" s="160"/>
      <c r="FX107" s="160"/>
      <c r="FY107" s="160"/>
      <c r="FZ107" s="160"/>
      <c r="GA107" s="160"/>
      <c r="GB107" s="160"/>
      <c r="GC107" s="160"/>
      <c r="GD107" s="160"/>
      <c r="GE107" s="160"/>
      <c r="GF107" s="160"/>
      <c r="GG107" s="160"/>
      <c r="GH107" s="160"/>
      <c r="GI107" s="160"/>
      <c r="GJ107" s="160"/>
      <c r="GK107" s="160"/>
      <c r="GL107" s="160"/>
      <c r="GM107" s="160"/>
      <c r="GN107" s="160"/>
      <c r="GO107" s="160"/>
      <c r="GP107" s="160"/>
      <c r="GQ107" s="160"/>
      <c r="GR107" s="160"/>
      <c r="GS107" s="160"/>
      <c r="GT107" s="160"/>
      <c r="GU107" s="160"/>
      <c r="GV107" s="160"/>
      <c r="GW107" s="163"/>
    </row>
    <row r="108" spans="1:205" s="152" customFormat="1" ht="13.2">
      <c r="A108" s="159"/>
      <c r="B108" s="160"/>
      <c r="C108" s="160"/>
      <c r="D108" s="160"/>
      <c r="E108" s="160"/>
      <c r="F108" s="160"/>
      <c r="G108" s="160"/>
      <c r="H108" s="160"/>
      <c r="I108" s="161"/>
      <c r="J108" s="161"/>
      <c r="K108" s="161"/>
      <c r="L108" s="161"/>
      <c r="M108" s="161"/>
      <c r="N108" s="161"/>
      <c r="O108" s="161"/>
      <c r="P108" s="161"/>
      <c r="Q108" s="161"/>
      <c r="R108" s="161"/>
      <c r="S108" s="161"/>
      <c r="T108" s="161"/>
      <c r="U108" s="161"/>
      <c r="V108" s="161"/>
      <c r="W108" s="161"/>
      <c r="X108" s="161"/>
      <c r="Y108" s="161"/>
      <c r="Z108" s="161"/>
      <c r="AA108" s="161"/>
      <c r="AB108" s="160"/>
      <c r="AC108" s="160"/>
      <c r="AD108" s="160"/>
      <c r="AE108" s="160"/>
      <c r="AF108" s="160"/>
      <c r="AG108" s="160"/>
      <c r="AH108" s="160"/>
      <c r="AI108" s="160"/>
      <c r="AJ108" s="161"/>
      <c r="AK108" s="161"/>
      <c r="AL108" s="161" t="s">
        <v>262</v>
      </c>
      <c r="AM108" s="160"/>
      <c r="AN108" s="160"/>
      <c r="AO108" s="160"/>
      <c r="AP108" s="160"/>
      <c r="AQ108" s="160"/>
      <c r="AR108" s="160"/>
      <c r="AS108" s="160"/>
      <c r="AT108" s="160"/>
      <c r="AU108" s="160"/>
      <c r="AV108" s="160"/>
      <c r="AW108" s="160"/>
      <c r="AX108" s="160"/>
      <c r="AY108" s="160"/>
      <c r="AZ108" s="160"/>
      <c r="BA108" s="160"/>
      <c r="BB108" s="160"/>
      <c r="BC108" s="160"/>
      <c r="BD108" s="160"/>
      <c r="BE108" s="160"/>
      <c r="BF108" s="160"/>
      <c r="BG108" s="160"/>
      <c r="BH108" s="160"/>
      <c r="BI108" s="160"/>
      <c r="BJ108" s="160"/>
      <c r="BK108" s="160"/>
      <c r="BL108" s="160"/>
      <c r="BM108" s="160"/>
      <c r="BN108" s="160"/>
      <c r="BO108" s="160"/>
      <c r="BP108" s="160"/>
      <c r="BQ108" s="160"/>
      <c r="BR108" s="160"/>
      <c r="BS108" s="160"/>
      <c r="BT108" s="160"/>
      <c r="BU108" s="160"/>
      <c r="BV108" s="160"/>
      <c r="BW108" s="160"/>
      <c r="BX108" s="160"/>
      <c r="BY108" s="160"/>
      <c r="BZ108" s="160"/>
      <c r="CA108" s="160"/>
      <c r="CB108" s="160"/>
      <c r="CC108" s="160"/>
      <c r="CD108" s="160"/>
      <c r="CE108" s="160"/>
      <c r="CF108" s="160"/>
      <c r="CG108" s="160"/>
      <c r="CH108" s="160"/>
      <c r="CI108" s="160"/>
      <c r="CJ108" s="160"/>
      <c r="CK108" s="160"/>
      <c r="CL108" s="160"/>
      <c r="CM108" s="160"/>
      <c r="CN108" s="160"/>
      <c r="CO108" s="160"/>
      <c r="CP108" s="160"/>
      <c r="CQ108" s="160"/>
      <c r="CR108" s="160"/>
      <c r="CS108" s="160"/>
      <c r="CT108" s="160"/>
      <c r="CU108" s="160"/>
      <c r="CV108" s="160"/>
      <c r="CW108" s="160"/>
      <c r="CX108" s="160"/>
      <c r="CY108" s="160"/>
      <c r="CZ108" s="160"/>
      <c r="DA108" s="160"/>
      <c r="DB108" s="160"/>
      <c r="DC108" s="160"/>
      <c r="DD108" s="160"/>
      <c r="DE108" s="160"/>
      <c r="DF108" s="160"/>
      <c r="DG108" s="160"/>
      <c r="DH108" s="160"/>
      <c r="DI108" s="160"/>
      <c r="DJ108" s="160"/>
      <c r="DK108" s="160"/>
      <c r="DL108" s="160"/>
      <c r="DM108" s="160"/>
      <c r="DN108" s="160"/>
      <c r="DO108" s="160"/>
      <c r="DP108" s="160"/>
      <c r="DQ108" s="191"/>
      <c r="DR108" s="160"/>
      <c r="DS108" s="160"/>
      <c r="DT108" s="160"/>
      <c r="DU108" s="160"/>
      <c r="DV108" s="160"/>
      <c r="DW108" s="184"/>
      <c r="DX108" s="160"/>
      <c r="DY108" s="160"/>
      <c r="DZ108" s="160"/>
      <c r="EA108" s="184"/>
      <c r="EB108" s="160"/>
      <c r="EC108" s="160"/>
      <c r="ED108" s="184"/>
      <c r="EE108" s="160"/>
      <c r="EF108" s="184"/>
      <c r="EG108" s="160"/>
      <c r="EH108" s="160"/>
      <c r="EI108" s="160"/>
      <c r="EJ108" s="160"/>
      <c r="EK108" s="160"/>
      <c r="EL108" s="160"/>
      <c r="EM108" s="160"/>
      <c r="EN108" s="160"/>
      <c r="EO108" s="160"/>
      <c r="EP108" s="160"/>
      <c r="EQ108" s="160"/>
      <c r="ER108" s="160"/>
      <c r="ES108" s="160"/>
      <c r="ET108" s="160"/>
      <c r="EU108" s="160"/>
      <c r="EV108" s="160"/>
      <c r="EW108" s="160"/>
      <c r="EX108" s="160"/>
      <c r="EY108" s="160"/>
      <c r="EZ108" s="160"/>
      <c r="FA108" s="160"/>
      <c r="FB108" s="160"/>
      <c r="FC108" s="160"/>
      <c r="FD108" s="160"/>
      <c r="FE108" s="160"/>
      <c r="FF108" s="160"/>
      <c r="FG108" s="160"/>
      <c r="FH108" s="160"/>
      <c r="FI108" s="160"/>
      <c r="FJ108" s="160"/>
      <c r="FK108" s="160"/>
      <c r="FL108" s="160"/>
      <c r="FM108" s="160"/>
      <c r="FN108" s="160"/>
      <c r="FO108" s="160"/>
      <c r="FP108" s="160"/>
      <c r="FQ108" s="160"/>
      <c r="FR108" s="160"/>
      <c r="FS108" s="160"/>
      <c r="FT108" s="160"/>
      <c r="FU108" s="160"/>
      <c r="FV108" s="160"/>
      <c r="FW108" s="160"/>
      <c r="FX108" s="160"/>
      <c r="FY108" s="160"/>
      <c r="FZ108" s="160"/>
      <c r="GA108" s="160"/>
      <c r="GB108" s="160"/>
      <c r="GC108" s="160"/>
      <c r="GD108" s="160"/>
      <c r="GE108" s="160"/>
      <c r="GF108" s="160"/>
      <c r="GG108" s="160"/>
      <c r="GH108" s="160"/>
      <c r="GI108" s="160"/>
      <c r="GJ108" s="160"/>
      <c r="GK108" s="160"/>
      <c r="GL108" s="160"/>
      <c r="GM108" s="160"/>
      <c r="GN108" s="160"/>
      <c r="GO108" s="160"/>
      <c r="GP108" s="160"/>
      <c r="GQ108" s="160"/>
      <c r="GR108" s="160"/>
      <c r="GS108" s="160"/>
      <c r="GT108" s="160"/>
      <c r="GU108" s="160"/>
      <c r="GV108" s="160"/>
      <c r="GW108" s="163"/>
    </row>
    <row r="109" spans="1:205" s="152" customFormat="1" ht="13.2">
      <c r="A109" s="159"/>
      <c r="B109" s="160"/>
      <c r="C109" s="160"/>
      <c r="D109" s="160"/>
      <c r="E109" s="160"/>
      <c r="F109" s="160"/>
      <c r="G109" s="160"/>
      <c r="H109" s="160"/>
      <c r="I109" s="161"/>
      <c r="J109" s="161"/>
      <c r="K109" s="161"/>
      <c r="L109" s="161"/>
      <c r="M109" s="161"/>
      <c r="N109" s="161"/>
      <c r="O109" s="161"/>
      <c r="P109" s="161"/>
      <c r="Q109" s="161"/>
      <c r="R109" s="161"/>
      <c r="S109" s="161"/>
      <c r="T109" s="161"/>
      <c r="U109" s="161"/>
      <c r="V109" s="161"/>
      <c r="W109" s="161"/>
      <c r="X109" s="161"/>
      <c r="Y109" s="162"/>
      <c r="Z109" s="161"/>
      <c r="AA109" s="161"/>
      <c r="AB109" s="160"/>
      <c r="AC109" s="160"/>
      <c r="AD109" s="160"/>
      <c r="AE109" s="160"/>
      <c r="AF109" s="160"/>
      <c r="AG109" s="160"/>
      <c r="AH109" s="160"/>
      <c r="AI109" s="160"/>
      <c r="AJ109" s="161"/>
      <c r="AK109" s="161"/>
      <c r="AL109" s="160"/>
      <c r="AM109" s="160"/>
      <c r="AN109" s="160"/>
      <c r="AO109" s="160"/>
      <c r="AP109" s="160"/>
      <c r="AQ109" s="160"/>
      <c r="AR109" s="160"/>
      <c r="AS109" s="160"/>
      <c r="AT109" s="160"/>
      <c r="AU109" s="160"/>
      <c r="AV109" s="160"/>
      <c r="AW109" s="160"/>
      <c r="AX109" s="160"/>
      <c r="AY109" s="160"/>
      <c r="AZ109" s="160"/>
      <c r="BA109" s="160"/>
      <c r="BB109" s="160"/>
      <c r="BC109" s="160"/>
      <c r="BD109" s="160"/>
      <c r="BE109" s="160"/>
      <c r="BF109" s="160"/>
      <c r="BG109" s="160"/>
      <c r="BH109" s="160"/>
      <c r="BI109" s="160"/>
      <c r="BJ109" s="160"/>
      <c r="BK109" s="160"/>
      <c r="BL109" s="160"/>
      <c r="BM109" s="160"/>
      <c r="BN109" s="160"/>
      <c r="BO109" s="160"/>
      <c r="BP109" s="160"/>
      <c r="BQ109" s="160"/>
      <c r="BR109" s="160"/>
      <c r="BS109" s="160"/>
      <c r="BT109" s="160"/>
      <c r="BU109" s="160"/>
      <c r="BV109" s="160"/>
      <c r="BW109" s="160"/>
      <c r="BX109" s="160"/>
      <c r="BY109" s="160"/>
      <c r="BZ109" s="160"/>
      <c r="CA109" s="160"/>
      <c r="CB109" s="160"/>
      <c r="CC109" s="160"/>
      <c r="CD109" s="160"/>
      <c r="CE109" s="160"/>
      <c r="CF109" s="160"/>
      <c r="CG109" s="160"/>
      <c r="CH109" s="160"/>
      <c r="CI109" s="160"/>
      <c r="CJ109" s="160"/>
      <c r="CK109" s="160"/>
      <c r="CL109" s="160"/>
      <c r="CM109" s="160"/>
      <c r="CN109" s="160"/>
      <c r="CO109" s="160"/>
      <c r="CP109" s="160"/>
      <c r="CQ109" s="160"/>
      <c r="CR109" s="160"/>
      <c r="CS109" s="160"/>
      <c r="CT109" s="160"/>
      <c r="CU109" s="160"/>
      <c r="CV109" s="160"/>
      <c r="CW109" s="160"/>
      <c r="CX109" s="160"/>
      <c r="CY109" s="160"/>
      <c r="CZ109" s="160"/>
      <c r="DA109" s="160"/>
      <c r="DB109" s="160"/>
      <c r="DC109" s="160"/>
      <c r="DD109" s="160"/>
      <c r="DE109" s="160"/>
      <c r="DF109" s="160"/>
      <c r="DG109" s="160"/>
      <c r="DH109" s="160"/>
      <c r="DI109" s="160"/>
      <c r="DJ109" s="160"/>
      <c r="DK109" s="160"/>
      <c r="DL109" s="160"/>
      <c r="DM109" s="160"/>
      <c r="DN109" s="160"/>
      <c r="DO109" s="160"/>
      <c r="DP109" s="160"/>
      <c r="DQ109" s="160"/>
      <c r="DR109" s="160"/>
      <c r="DS109" s="160"/>
      <c r="DT109" s="160"/>
      <c r="DU109" s="160"/>
      <c r="DV109" s="160"/>
      <c r="DW109" s="160"/>
      <c r="DX109" s="160"/>
      <c r="DY109" s="160"/>
      <c r="DZ109" s="160"/>
      <c r="EA109" s="160"/>
      <c r="EB109" s="160"/>
      <c r="EC109" s="160"/>
      <c r="ED109" s="160"/>
      <c r="EE109" s="160"/>
      <c r="EF109" s="160"/>
      <c r="EG109" s="160"/>
      <c r="EH109" s="160"/>
      <c r="EI109" s="160"/>
      <c r="EJ109" s="160"/>
      <c r="EK109" s="160"/>
      <c r="EL109" s="160"/>
      <c r="EM109" s="160"/>
      <c r="EN109" s="160"/>
      <c r="EO109" s="160"/>
      <c r="EP109" s="160"/>
      <c r="EQ109" s="160"/>
      <c r="ER109" s="160"/>
      <c r="ES109" s="160"/>
      <c r="ET109" s="160"/>
      <c r="EU109" s="160"/>
      <c r="EV109" s="160"/>
      <c r="EW109" s="160"/>
      <c r="EX109" s="160"/>
      <c r="EY109" s="160"/>
      <c r="EZ109" s="160"/>
      <c r="FA109" s="160"/>
      <c r="FB109" s="160"/>
      <c r="FC109" s="160"/>
      <c r="FD109" s="160"/>
      <c r="FE109" s="160"/>
      <c r="FF109" s="160"/>
      <c r="FG109" s="160"/>
      <c r="FH109" s="160"/>
      <c r="FI109" s="160"/>
      <c r="FJ109" s="160"/>
      <c r="FK109" s="160"/>
      <c r="FL109" s="160"/>
      <c r="FM109" s="160"/>
      <c r="FN109" s="160"/>
      <c r="FO109" s="160"/>
      <c r="FP109" s="160"/>
      <c r="FQ109" s="160"/>
      <c r="FR109" s="160"/>
      <c r="FS109" s="160"/>
      <c r="FT109" s="160"/>
      <c r="FU109" s="160"/>
      <c r="FV109" s="160"/>
      <c r="FW109" s="160"/>
      <c r="FX109" s="160"/>
      <c r="FY109" s="160"/>
      <c r="FZ109" s="160"/>
      <c r="GA109" s="160"/>
      <c r="GB109" s="160"/>
      <c r="GC109" s="160"/>
      <c r="GD109" s="160"/>
      <c r="GE109" s="160"/>
      <c r="GF109" s="160"/>
      <c r="GG109" s="160"/>
      <c r="GH109" s="160"/>
      <c r="GI109" s="160"/>
      <c r="GJ109" s="160"/>
      <c r="GK109" s="160"/>
      <c r="GL109" s="160"/>
      <c r="GM109" s="160"/>
      <c r="GN109" s="160"/>
      <c r="GO109" s="160"/>
      <c r="GP109" s="160"/>
      <c r="GQ109" s="160"/>
      <c r="GR109" s="160"/>
      <c r="GS109" s="160"/>
      <c r="GT109" s="160"/>
      <c r="GU109" s="160"/>
      <c r="GV109" s="160"/>
      <c r="GW109" s="163"/>
    </row>
    <row r="110" spans="1:205" s="152" customFormat="1" ht="13.2">
      <c r="A110" s="159"/>
      <c r="B110" s="160"/>
      <c r="C110" s="160"/>
      <c r="D110" s="160"/>
      <c r="E110" s="160"/>
      <c r="F110" s="160"/>
      <c r="G110" s="160"/>
      <c r="H110" s="160"/>
      <c r="I110" s="161"/>
      <c r="J110" s="161"/>
      <c r="K110" s="161" t="s">
        <v>252</v>
      </c>
      <c r="L110" s="161"/>
      <c r="M110" s="161"/>
      <c r="N110" s="161"/>
      <c r="O110" s="161"/>
      <c r="P110" s="161"/>
      <c r="Q110" s="161"/>
      <c r="R110" s="161"/>
      <c r="S110" s="161"/>
      <c r="T110" s="161"/>
      <c r="U110" s="161"/>
      <c r="V110" s="161"/>
      <c r="W110" s="161"/>
      <c r="X110" s="161"/>
      <c r="Y110" s="162"/>
      <c r="Z110" s="161"/>
      <c r="AA110" s="161"/>
      <c r="AB110" s="160"/>
      <c r="AC110" s="160"/>
      <c r="AD110" s="160"/>
      <c r="AE110" s="160"/>
      <c r="AF110" s="160"/>
      <c r="AG110" s="160"/>
      <c r="AH110" s="160"/>
      <c r="AI110" s="160"/>
      <c r="AJ110" s="161" t="s">
        <v>826</v>
      </c>
      <c r="AK110" s="161"/>
      <c r="AL110" s="160"/>
      <c r="AM110" s="160"/>
      <c r="AN110" s="160"/>
      <c r="AO110" s="160"/>
      <c r="AP110" s="160"/>
      <c r="AQ110" s="160"/>
      <c r="AR110" s="160"/>
      <c r="AS110" s="160"/>
      <c r="AT110" s="160"/>
      <c r="AU110" s="160"/>
      <c r="AV110" s="160"/>
      <c r="AW110" s="160"/>
      <c r="AX110" s="160"/>
      <c r="AY110" s="160"/>
      <c r="AZ110" s="160"/>
      <c r="BA110" s="160"/>
      <c r="BB110" s="160"/>
      <c r="BC110" s="160"/>
      <c r="BD110" s="160"/>
      <c r="BE110" s="160"/>
      <c r="BF110" s="160"/>
      <c r="BG110" s="160"/>
      <c r="BH110" s="160"/>
      <c r="BI110" s="160"/>
      <c r="BJ110" s="160"/>
      <c r="BK110" s="160"/>
      <c r="BL110" s="160"/>
      <c r="BM110" s="160"/>
      <c r="BN110" s="160"/>
      <c r="BO110" s="160"/>
      <c r="BP110" s="160"/>
      <c r="BQ110" s="160"/>
      <c r="BR110" s="160"/>
      <c r="BS110" s="160"/>
      <c r="BT110" s="160"/>
      <c r="BU110" s="160"/>
      <c r="BV110" s="160"/>
      <c r="BW110" s="160"/>
      <c r="BX110" s="160"/>
      <c r="BY110" s="160"/>
      <c r="BZ110" s="160"/>
      <c r="CA110" s="160"/>
      <c r="CB110" s="160"/>
      <c r="CC110" s="160"/>
      <c r="CD110" s="160"/>
      <c r="CE110" s="160"/>
      <c r="CF110" s="160"/>
      <c r="CG110" s="160"/>
      <c r="CH110" s="160"/>
      <c r="CI110" s="160"/>
      <c r="CJ110" s="160"/>
      <c r="CK110" s="160"/>
      <c r="CL110" s="160"/>
      <c r="CM110" s="160"/>
      <c r="CN110" s="160"/>
      <c r="CO110" s="160"/>
      <c r="CP110" s="160"/>
      <c r="CQ110" s="160"/>
      <c r="CR110" s="160"/>
      <c r="CS110" s="160"/>
      <c r="CT110" s="160"/>
      <c r="CU110" s="160"/>
      <c r="CV110" s="160"/>
      <c r="CW110" s="160"/>
      <c r="CX110" s="160"/>
      <c r="CY110" s="160"/>
      <c r="CZ110" s="160"/>
      <c r="DA110" s="160"/>
      <c r="DB110" s="160"/>
      <c r="DC110" s="160"/>
      <c r="DD110" s="160"/>
      <c r="DE110" s="160"/>
      <c r="DF110" s="160"/>
      <c r="DG110" s="160"/>
      <c r="DH110" s="160"/>
      <c r="DI110" s="160"/>
      <c r="DJ110" s="160"/>
      <c r="DK110" s="160"/>
      <c r="DL110" s="160"/>
      <c r="DM110" s="160"/>
      <c r="DN110" s="160"/>
      <c r="DO110" s="160"/>
      <c r="DP110" s="160"/>
      <c r="DQ110" s="160"/>
      <c r="DR110" s="160"/>
      <c r="DS110" s="160"/>
      <c r="DT110" s="160"/>
      <c r="DU110" s="160"/>
      <c r="DV110" s="160"/>
      <c r="DW110" s="160"/>
      <c r="DX110" s="160"/>
      <c r="DY110" s="160"/>
      <c r="DZ110" s="160"/>
      <c r="EA110" s="160"/>
      <c r="EB110" s="160"/>
      <c r="EC110" s="160"/>
      <c r="ED110" s="160"/>
      <c r="EE110" s="160"/>
      <c r="EF110" s="160"/>
      <c r="EG110" s="160"/>
      <c r="EH110" s="160"/>
      <c r="EI110" s="160"/>
      <c r="EJ110" s="160"/>
      <c r="EK110" s="160"/>
      <c r="EL110" s="160"/>
      <c r="EM110" s="160"/>
      <c r="EN110" s="160"/>
      <c r="EO110" s="160"/>
      <c r="EP110" s="160"/>
      <c r="EQ110" s="160"/>
      <c r="ER110" s="160"/>
      <c r="ES110" s="160"/>
      <c r="ET110" s="160"/>
      <c r="EU110" s="160"/>
      <c r="EV110" s="160"/>
      <c r="EW110" s="160"/>
      <c r="EX110" s="160"/>
      <c r="EY110" s="160"/>
      <c r="EZ110" s="160"/>
      <c r="FA110" s="160"/>
      <c r="FB110" s="160"/>
      <c r="FC110" s="160"/>
      <c r="FD110" s="160"/>
      <c r="FE110" s="160"/>
      <c r="FF110" s="160"/>
      <c r="FG110" s="160"/>
      <c r="FH110" s="160"/>
      <c r="FI110" s="160"/>
      <c r="FJ110" s="160"/>
      <c r="FK110" s="160"/>
      <c r="FL110" s="160"/>
      <c r="FM110" s="160"/>
      <c r="FN110" s="160"/>
      <c r="FO110" s="160"/>
      <c r="FP110" s="160"/>
      <c r="FQ110" s="160"/>
      <c r="FR110" s="160"/>
      <c r="FS110" s="160"/>
      <c r="FT110" s="160"/>
      <c r="FU110" s="160"/>
      <c r="FV110" s="160"/>
      <c r="FW110" s="160"/>
      <c r="FX110" s="160"/>
      <c r="FY110" s="160"/>
      <c r="FZ110" s="160"/>
      <c r="GA110" s="160"/>
      <c r="GB110" s="160"/>
      <c r="GC110" s="160"/>
      <c r="GD110" s="160"/>
      <c r="GE110" s="160"/>
      <c r="GF110" s="160"/>
      <c r="GG110" s="160"/>
      <c r="GH110" s="160"/>
      <c r="GI110" s="160"/>
      <c r="GJ110" s="160"/>
      <c r="GK110" s="160"/>
      <c r="GL110" s="160"/>
      <c r="GM110" s="160"/>
      <c r="GN110" s="160"/>
      <c r="GO110" s="160"/>
      <c r="GP110" s="160"/>
      <c r="GQ110" s="160"/>
      <c r="GR110" s="160"/>
      <c r="GS110" s="160"/>
      <c r="GT110" s="160"/>
      <c r="GU110" s="160"/>
      <c r="GV110" s="160"/>
      <c r="GW110" s="163"/>
    </row>
    <row r="111" spans="1:205" s="152" customFormat="1" ht="13.2">
      <c r="A111" s="165"/>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c r="BT111" s="166"/>
      <c r="BU111" s="166"/>
      <c r="BV111" s="166"/>
      <c r="BW111" s="166"/>
      <c r="BX111" s="166"/>
      <c r="BY111" s="166"/>
      <c r="BZ111" s="166"/>
      <c r="CA111" s="166"/>
      <c r="CB111" s="166"/>
      <c r="CC111" s="166"/>
      <c r="CD111" s="166"/>
      <c r="CE111" s="166"/>
      <c r="CF111" s="166"/>
      <c r="CG111" s="166"/>
      <c r="CH111" s="166"/>
      <c r="CI111" s="166"/>
      <c r="CJ111" s="166"/>
      <c r="CK111" s="166"/>
      <c r="CL111" s="166"/>
      <c r="CM111" s="166"/>
      <c r="CN111" s="166"/>
      <c r="CO111" s="166"/>
      <c r="CP111" s="166"/>
      <c r="CQ111" s="166"/>
      <c r="CR111" s="166"/>
      <c r="CS111" s="166"/>
      <c r="CT111" s="166"/>
      <c r="CU111" s="166"/>
      <c r="CV111" s="166"/>
      <c r="CW111" s="166"/>
      <c r="CX111" s="166"/>
      <c r="CY111" s="166"/>
      <c r="CZ111" s="166"/>
      <c r="DA111" s="166"/>
      <c r="DB111" s="166"/>
      <c r="DC111" s="166"/>
      <c r="DD111" s="166"/>
      <c r="DE111" s="166"/>
      <c r="DF111" s="166"/>
      <c r="DG111" s="166"/>
      <c r="DH111" s="166"/>
      <c r="DI111" s="166"/>
      <c r="DJ111" s="166"/>
      <c r="DK111" s="166"/>
      <c r="DL111" s="166"/>
      <c r="DM111" s="166"/>
      <c r="DN111" s="166"/>
      <c r="DO111" s="166"/>
      <c r="DP111" s="166"/>
      <c r="DQ111" s="166"/>
      <c r="DR111" s="166"/>
      <c r="DS111" s="166"/>
      <c r="DT111" s="166"/>
      <c r="DU111" s="166"/>
      <c r="DV111" s="166"/>
      <c r="DW111" s="166"/>
      <c r="DX111" s="166"/>
      <c r="DY111" s="166"/>
      <c r="DZ111" s="166"/>
      <c r="EA111" s="166"/>
      <c r="EB111" s="166"/>
      <c r="EC111" s="166"/>
      <c r="ED111" s="166"/>
      <c r="EE111" s="166"/>
      <c r="EF111" s="166"/>
      <c r="EG111" s="166"/>
      <c r="EH111" s="166"/>
      <c r="EI111" s="166"/>
      <c r="EJ111" s="166"/>
      <c r="EK111" s="166"/>
      <c r="EL111" s="166"/>
      <c r="EM111" s="166"/>
      <c r="EN111" s="166"/>
      <c r="EO111" s="166"/>
      <c r="EP111" s="166"/>
      <c r="EQ111" s="166"/>
      <c r="ER111" s="166"/>
      <c r="ES111" s="166"/>
      <c r="ET111" s="166"/>
      <c r="EU111" s="166"/>
      <c r="EV111" s="166"/>
      <c r="EW111" s="166"/>
      <c r="EX111" s="166"/>
      <c r="EY111" s="166"/>
      <c r="EZ111" s="166"/>
      <c r="FA111" s="166"/>
      <c r="FB111" s="166"/>
      <c r="FC111" s="166"/>
      <c r="FD111" s="166"/>
      <c r="FE111" s="166"/>
      <c r="FF111" s="166"/>
      <c r="FG111" s="166"/>
      <c r="FH111" s="166"/>
      <c r="FI111" s="166"/>
      <c r="FJ111" s="166"/>
      <c r="FK111" s="166"/>
      <c r="FL111" s="166"/>
      <c r="FM111" s="166"/>
      <c r="FN111" s="166"/>
      <c r="FO111" s="166"/>
      <c r="FP111" s="166"/>
      <c r="FQ111" s="166"/>
      <c r="FR111" s="166"/>
      <c r="FS111" s="166"/>
      <c r="FT111" s="166"/>
      <c r="FU111" s="166"/>
      <c r="FV111" s="166"/>
      <c r="FW111" s="166"/>
      <c r="FX111" s="166"/>
      <c r="FY111" s="166"/>
      <c r="FZ111" s="166"/>
      <c r="GA111" s="166"/>
      <c r="GB111" s="166"/>
      <c r="GC111" s="166"/>
      <c r="GD111" s="166"/>
      <c r="GE111" s="166"/>
      <c r="GF111" s="166"/>
      <c r="GG111" s="166"/>
      <c r="GH111" s="166"/>
      <c r="GI111" s="166"/>
      <c r="GJ111" s="166"/>
      <c r="GK111" s="166"/>
      <c r="GL111" s="166"/>
      <c r="GM111" s="166"/>
      <c r="GN111" s="166"/>
      <c r="GO111" s="166"/>
      <c r="GP111" s="166"/>
      <c r="GQ111" s="166"/>
      <c r="GR111" s="166"/>
      <c r="GS111" s="166"/>
      <c r="GT111" s="166"/>
      <c r="GU111" s="166"/>
      <c r="GV111" s="166"/>
      <c r="GW111" s="169"/>
    </row>
    <row r="112" spans="1:205" s="152" customFormat="1" ht="13.2">
      <c r="F112" s="192"/>
      <c r="G112" s="192"/>
      <c r="H112" s="192"/>
      <c r="I112" s="192"/>
      <c r="J112" s="192"/>
      <c r="K112" s="192"/>
      <c r="L112" s="192"/>
      <c r="M112" s="192"/>
      <c r="N112" s="161"/>
      <c r="O112" s="161"/>
      <c r="P112" s="161"/>
      <c r="Q112" s="161"/>
      <c r="R112" s="161"/>
      <c r="S112" s="161"/>
      <c r="T112" s="161"/>
      <c r="U112" s="161"/>
      <c r="V112" s="161"/>
      <c r="W112" s="161"/>
      <c r="X112" s="161"/>
      <c r="Y112" s="193"/>
      <c r="Z112" s="193"/>
      <c r="AA112" s="193"/>
      <c r="AB112" s="193"/>
      <c r="AC112" s="193"/>
      <c r="AD112" s="193"/>
      <c r="AE112" s="193"/>
      <c r="AF112" s="193"/>
      <c r="AG112" s="194"/>
      <c r="AH112" s="192"/>
      <c r="AI112" s="192"/>
      <c r="AJ112" s="192"/>
      <c r="AK112" s="192"/>
      <c r="AL112" s="192"/>
      <c r="AM112" s="192"/>
      <c r="AN112" s="192"/>
      <c r="AO112" s="192"/>
      <c r="AP112" s="192"/>
      <c r="AQ112" s="192"/>
      <c r="AR112" s="192"/>
      <c r="AS112" s="193"/>
      <c r="AT112" s="193"/>
      <c r="AU112" s="193"/>
      <c r="AV112" s="193"/>
      <c r="AW112" s="193"/>
      <c r="AX112" s="193"/>
      <c r="AY112" s="193"/>
      <c r="AZ112" s="193"/>
      <c r="BA112" s="122"/>
      <c r="BB112" s="122"/>
      <c r="BC112" s="122"/>
      <c r="BD112" s="122"/>
      <c r="BE112" s="122"/>
      <c r="BF112" s="122"/>
      <c r="BG112" s="122"/>
      <c r="BH112" s="192"/>
      <c r="BI112" s="192"/>
      <c r="BJ112" s="192"/>
      <c r="BK112" s="192"/>
      <c r="BL112" s="192"/>
      <c r="BM112" s="192"/>
      <c r="BN112" s="192"/>
      <c r="BO112" s="192"/>
      <c r="BP112" s="192"/>
      <c r="BQ112" s="192"/>
      <c r="BR112" s="192"/>
      <c r="BS112" s="192"/>
      <c r="BT112" s="192"/>
      <c r="BU112" s="192"/>
      <c r="BV112" s="192"/>
      <c r="BW112" s="192"/>
      <c r="BX112" s="192"/>
      <c r="BY112" s="192"/>
      <c r="BZ112" s="192"/>
      <c r="CA112" s="192"/>
      <c r="CB112" s="192"/>
      <c r="CC112" s="192"/>
      <c r="CD112" s="192"/>
      <c r="CE112" s="192"/>
      <c r="CF112" s="192"/>
      <c r="CG112" s="192"/>
      <c r="CH112" s="192"/>
      <c r="CI112" s="192"/>
      <c r="CJ112" s="192"/>
      <c r="CK112" s="192"/>
      <c r="CL112" s="192"/>
      <c r="CM112" s="192"/>
      <c r="CN112" s="192"/>
      <c r="CO112" s="192"/>
      <c r="CP112" s="192"/>
      <c r="CQ112" s="192"/>
      <c r="CR112" s="192"/>
      <c r="CS112" s="192"/>
      <c r="CT112" s="192"/>
      <c r="CU112" s="192"/>
      <c r="CV112" s="192"/>
      <c r="CW112" s="192"/>
      <c r="CX112" s="192"/>
      <c r="CY112" s="192"/>
      <c r="CZ112" s="192"/>
      <c r="DA112" s="192"/>
      <c r="DB112" s="192"/>
      <c r="DC112" s="192"/>
      <c r="DD112" s="192"/>
      <c r="DE112" s="192"/>
      <c r="DF112" s="192"/>
      <c r="DG112" s="192"/>
      <c r="DH112" s="192"/>
      <c r="DI112" s="192"/>
      <c r="DJ112" s="192"/>
      <c r="DK112" s="192"/>
      <c r="DL112" s="192"/>
      <c r="DM112" s="192"/>
      <c r="DN112" s="192"/>
      <c r="DO112" s="192"/>
      <c r="DP112" s="192"/>
      <c r="DQ112" s="192"/>
      <c r="DR112" s="192"/>
      <c r="DS112" s="192"/>
      <c r="DT112" s="192"/>
      <c r="DU112" s="193"/>
      <c r="DV112" s="193"/>
      <c r="DW112" s="193"/>
      <c r="DX112" s="193"/>
      <c r="DY112" s="193"/>
      <c r="DZ112" s="193"/>
      <c r="EA112" s="193"/>
      <c r="EB112" s="193"/>
      <c r="EC112" s="192"/>
      <c r="ED112" s="192"/>
      <c r="EE112" s="192"/>
      <c r="EF112" s="192"/>
      <c r="EG112" s="192"/>
      <c r="EH112" s="192"/>
      <c r="EI112" s="192"/>
      <c r="EJ112" s="192"/>
      <c r="EK112" s="192"/>
      <c r="EL112" s="192"/>
      <c r="EM112" s="192"/>
      <c r="EN112" s="192"/>
      <c r="EO112" s="192"/>
      <c r="EP112" s="192"/>
      <c r="EQ112" s="109"/>
      <c r="ER112" s="153"/>
      <c r="ES112" s="153"/>
      <c r="ET112" s="153"/>
      <c r="EU112" s="153"/>
      <c r="EV112" s="153"/>
      <c r="EW112" s="153"/>
      <c r="EX112" s="153"/>
      <c r="EY112" s="195"/>
      <c r="EZ112" s="195"/>
      <c r="FA112" s="195"/>
    </row>
    <row r="113" spans="1:205" s="152" customFormat="1">
      <c r="A113" s="155"/>
      <c r="B113" s="109"/>
      <c r="C113" s="109"/>
      <c r="D113" s="109"/>
      <c r="F113" s="122"/>
      <c r="G113" s="122"/>
      <c r="H113" s="122"/>
      <c r="I113" s="122"/>
      <c r="J113" s="122"/>
      <c r="K113" s="122"/>
      <c r="L113" s="122"/>
      <c r="M113" s="122"/>
      <c r="N113" s="109"/>
      <c r="O113" s="109"/>
      <c r="P113" s="109"/>
      <c r="Q113" s="109"/>
      <c r="R113" s="109"/>
      <c r="S113" s="109"/>
      <c r="T113" s="122"/>
      <c r="U113" s="122"/>
      <c r="V113" s="109"/>
      <c r="W113" s="109"/>
      <c r="X113" s="109"/>
      <c r="Y113" s="109"/>
      <c r="Z113" s="109"/>
      <c r="AA113" s="109"/>
      <c r="AB113" s="122"/>
      <c r="AC113" s="122"/>
      <c r="AD113" s="109"/>
      <c r="AE113" s="109"/>
      <c r="AF113" s="109"/>
      <c r="AG113" s="109"/>
      <c r="AH113" s="109"/>
      <c r="AI113" s="109"/>
      <c r="AJ113" s="122"/>
      <c r="AK113" s="122"/>
      <c r="AL113" s="109"/>
      <c r="AM113" s="109"/>
      <c r="AN113" s="109"/>
      <c r="AO113" s="109"/>
      <c r="AP113" s="109"/>
      <c r="AQ113" s="109"/>
      <c r="AR113" s="109"/>
      <c r="AS113" s="109"/>
      <c r="AT113" s="109"/>
      <c r="AU113" s="109"/>
      <c r="AV113" s="109"/>
      <c r="AW113" s="109"/>
      <c r="AX113" s="109"/>
      <c r="AY113" s="109"/>
      <c r="AZ113" s="109"/>
      <c r="BZ113" s="109"/>
      <c r="CA113" s="109"/>
      <c r="CB113" s="109"/>
      <c r="CC113" s="109"/>
      <c r="CD113" s="109"/>
      <c r="CE113" s="109"/>
      <c r="CF113" s="109"/>
      <c r="CG113" s="155"/>
      <c r="CH113" s="109"/>
      <c r="CI113" s="109"/>
      <c r="CJ113" s="109"/>
      <c r="CK113" s="109"/>
      <c r="CL113" s="109"/>
      <c r="CM113" s="109"/>
      <c r="CN113" s="109"/>
      <c r="CO113" s="109"/>
      <c r="CP113" s="109"/>
      <c r="CQ113" s="109"/>
      <c r="CR113" s="109"/>
      <c r="CS113" s="109"/>
      <c r="CT113" s="109"/>
      <c r="CU113" s="109"/>
      <c r="CV113" s="109"/>
      <c r="CW113" s="109"/>
      <c r="CX113" s="205"/>
      <c r="CY113" s="205"/>
      <c r="CZ113" s="205"/>
      <c r="DA113" s="205"/>
      <c r="DB113" s="205"/>
      <c r="DC113" s="205"/>
      <c r="DD113" s="109"/>
      <c r="DE113" s="109"/>
      <c r="DF113" s="109"/>
      <c r="DG113" s="109"/>
      <c r="DH113" s="109"/>
      <c r="DI113" s="109"/>
      <c r="DJ113" s="109"/>
      <c r="DK113" s="109"/>
      <c r="DL113" s="109"/>
      <c r="DM113" s="109"/>
      <c r="DN113" s="109"/>
      <c r="DO113" s="109"/>
      <c r="DP113" s="109"/>
      <c r="DQ113" s="109"/>
      <c r="DR113" s="109"/>
      <c r="DS113" s="109"/>
      <c r="DT113" s="109"/>
      <c r="DU113" s="109"/>
      <c r="DV113" s="109"/>
      <c r="DW113" s="109"/>
      <c r="DX113" s="109"/>
      <c r="DY113" s="109"/>
      <c r="DZ113" s="109"/>
      <c r="EA113" s="109"/>
      <c r="EB113" s="109"/>
      <c r="EC113" s="109"/>
      <c r="ED113" s="109"/>
      <c r="EE113" s="109"/>
      <c r="EF113" s="109"/>
      <c r="EG113" s="109"/>
      <c r="EH113" s="109"/>
      <c r="EI113" s="109"/>
      <c r="EJ113" s="109"/>
      <c r="EK113" s="109"/>
      <c r="EL113" s="109"/>
      <c r="EM113" s="109"/>
      <c r="EN113" s="109"/>
      <c r="EO113" s="109"/>
      <c r="EP113" s="109"/>
      <c r="EQ113" s="109"/>
      <c r="ER113" s="109"/>
      <c r="ES113" s="109"/>
      <c r="ET113" s="109"/>
      <c r="EU113" s="109"/>
      <c r="EV113" s="109"/>
      <c r="EW113" s="109"/>
      <c r="EX113" s="109"/>
      <c r="EY113" s="109"/>
      <c r="EZ113" s="109"/>
      <c r="FA113" s="109"/>
      <c r="FB113" s="109"/>
      <c r="FC113" s="109"/>
      <c r="FD113" s="109"/>
      <c r="FE113" s="109"/>
      <c r="FF113" s="109"/>
      <c r="FG113" s="109"/>
      <c r="FH113" s="109"/>
      <c r="FI113" s="109"/>
      <c r="FJ113" s="109"/>
      <c r="FK113" s="109"/>
      <c r="FL113" s="109"/>
      <c r="FM113" s="109"/>
      <c r="FN113" s="109"/>
      <c r="FO113" s="109"/>
      <c r="FP113" s="109"/>
      <c r="FQ113" s="109"/>
      <c r="FR113" s="109"/>
      <c r="FS113" s="109"/>
      <c r="FT113" s="109"/>
      <c r="FU113" s="109"/>
      <c r="FV113" s="109"/>
      <c r="FW113" s="109"/>
      <c r="FX113" s="155"/>
      <c r="FY113" s="109"/>
      <c r="FZ113" s="109"/>
      <c r="GA113" s="109"/>
      <c r="GB113" s="109"/>
      <c r="GC113" s="109"/>
      <c r="GD113" s="109"/>
      <c r="GE113" s="109"/>
      <c r="GF113" s="109"/>
      <c r="GG113" s="109"/>
      <c r="GH113" s="109"/>
      <c r="GI113" s="109"/>
      <c r="GJ113" s="109"/>
      <c r="GK113" s="109"/>
      <c r="GL113" s="109"/>
      <c r="GM113" s="109"/>
      <c r="GN113" s="109"/>
      <c r="GO113" s="109"/>
      <c r="GP113" s="109"/>
      <c r="GQ113" s="109"/>
      <c r="GR113" s="109"/>
      <c r="GS113" s="109"/>
      <c r="GT113" s="109"/>
      <c r="GU113" s="109"/>
      <c r="GV113" s="109"/>
      <c r="GW113" s="109"/>
    </row>
    <row r="114" spans="1:205" s="152" customFormat="1" ht="14.4">
      <c r="A114" s="144"/>
      <c r="B114" s="113"/>
      <c r="C114" s="113"/>
      <c r="D114" s="113"/>
      <c r="E114" s="206"/>
      <c r="F114" s="206"/>
      <c r="G114" s="113"/>
      <c r="H114" s="113"/>
      <c r="I114" s="1008" t="s">
        <v>558</v>
      </c>
      <c r="J114" s="1009"/>
      <c r="K114" s="1009"/>
      <c r="L114" s="1009"/>
      <c r="M114" s="1009"/>
      <c r="N114" s="1009"/>
      <c r="O114" s="1009"/>
      <c r="P114" s="1009"/>
      <c r="Q114" s="1009"/>
      <c r="R114" s="1009"/>
      <c r="S114" s="1009"/>
      <c r="T114" s="1009"/>
      <c r="U114" s="1009"/>
      <c r="V114" s="1009"/>
      <c r="W114" s="1009"/>
      <c r="X114" s="1009"/>
      <c r="Y114" s="1009"/>
      <c r="Z114" s="1009"/>
      <c r="AA114" s="1009"/>
      <c r="AB114" s="1009"/>
      <c r="AC114" s="1009"/>
      <c r="AD114" s="1009"/>
      <c r="AE114" s="1009"/>
      <c r="AF114" s="1009"/>
      <c r="AG114" s="1009"/>
      <c r="AH114" s="1009"/>
      <c r="AI114" s="1009"/>
      <c r="AJ114" s="1009"/>
      <c r="AK114" s="1009"/>
      <c r="AL114" s="1009"/>
      <c r="AM114" s="1009"/>
      <c r="AN114" s="1009"/>
      <c r="AO114" s="1009"/>
      <c r="AP114" s="1009"/>
      <c r="AQ114" s="1009"/>
      <c r="AR114" s="1009"/>
      <c r="AS114" s="1009"/>
      <c r="AT114" s="1009"/>
      <c r="AU114" s="1009"/>
      <c r="AV114" s="1009"/>
      <c r="AW114" s="1009"/>
      <c r="AX114" s="1009"/>
      <c r="AY114" s="1009"/>
      <c r="AZ114" s="1009"/>
      <c r="BA114" s="1009"/>
      <c r="BB114" s="1009"/>
      <c r="BC114" s="1009"/>
      <c r="BD114" s="1009"/>
      <c r="BE114" s="1009"/>
      <c r="BF114" s="1009"/>
      <c r="BG114" s="206"/>
      <c r="BH114" s="206"/>
      <c r="BI114" s="206"/>
      <c r="BJ114" s="206"/>
      <c r="BK114" s="206"/>
      <c r="BL114" s="206"/>
      <c r="BM114" s="206"/>
      <c r="BN114" s="206"/>
      <c r="BO114" s="206"/>
      <c r="BP114" s="206"/>
      <c r="BQ114" s="206"/>
      <c r="BR114" s="206"/>
      <c r="BS114" s="206"/>
      <c r="BT114" s="206"/>
      <c r="BU114" s="206"/>
      <c r="BV114" s="206"/>
      <c r="BW114" s="206"/>
      <c r="BX114" s="206"/>
      <c r="BY114" s="206"/>
      <c r="BZ114" s="207"/>
      <c r="CA114" s="207"/>
      <c r="CB114" s="207"/>
      <c r="CC114" s="207"/>
      <c r="CD114" s="207"/>
      <c r="CE114" s="207"/>
      <c r="CF114" s="207"/>
      <c r="CG114" s="207"/>
      <c r="CH114" s="207"/>
      <c r="CI114" s="207"/>
      <c r="CJ114" s="207"/>
      <c r="CK114" s="207"/>
      <c r="CL114" s="207"/>
      <c r="CM114" s="207"/>
      <c r="CN114" s="207"/>
      <c r="CO114" s="207"/>
      <c r="CP114" s="207"/>
      <c r="CQ114" s="207"/>
      <c r="CR114" s="207"/>
      <c r="CS114" s="207"/>
      <c r="CT114" s="113"/>
      <c r="CU114" s="113"/>
      <c r="CV114" s="113"/>
      <c r="CW114" s="113"/>
      <c r="CX114" s="113"/>
      <c r="CY114" s="113"/>
      <c r="CZ114" s="196"/>
      <c r="DA114" s="113"/>
      <c r="DB114" s="113"/>
      <c r="DC114" s="113"/>
      <c r="DD114" s="113"/>
      <c r="DE114" s="113"/>
      <c r="DF114" s="113"/>
      <c r="DG114" s="113"/>
      <c r="DH114" s="113"/>
      <c r="DI114" s="113"/>
      <c r="DJ114" s="113"/>
      <c r="DK114" s="113"/>
      <c r="DL114" s="113"/>
      <c r="DM114" s="113"/>
      <c r="DN114" s="113"/>
      <c r="DO114" s="113"/>
      <c r="DP114" s="113"/>
      <c r="DQ114" s="113"/>
      <c r="DR114" s="113"/>
      <c r="DS114" s="113"/>
      <c r="DT114" s="113"/>
      <c r="DU114" s="113"/>
      <c r="DV114" s="113"/>
      <c r="DW114" s="113"/>
      <c r="DX114" s="113"/>
      <c r="DY114" s="113"/>
      <c r="DZ114" s="113"/>
      <c r="EA114" s="113"/>
      <c r="EB114" s="113"/>
      <c r="EC114" s="113"/>
      <c r="ED114" s="113"/>
      <c r="EE114" s="113"/>
      <c r="EF114" s="113"/>
      <c r="EG114" s="113"/>
      <c r="EH114" s="113"/>
      <c r="EI114" s="113"/>
      <c r="EJ114" s="113"/>
      <c r="EK114" s="113"/>
      <c r="EL114" s="113"/>
      <c r="EM114" s="113"/>
      <c r="EN114" s="113"/>
      <c r="EO114" s="113"/>
      <c r="EP114" s="113"/>
      <c r="EQ114" s="113"/>
      <c r="ER114" s="113"/>
      <c r="ES114" s="113"/>
      <c r="ET114" s="113"/>
      <c r="EU114" s="113"/>
      <c r="EV114" s="113"/>
      <c r="EW114" s="113"/>
      <c r="EX114" s="113"/>
      <c r="EY114" s="113"/>
      <c r="EZ114" s="113"/>
      <c r="FA114" s="113"/>
      <c r="FB114" s="113"/>
      <c r="FC114" s="113"/>
      <c r="FD114" s="113"/>
      <c r="FE114" s="113"/>
      <c r="FF114" s="113"/>
      <c r="FG114" s="113"/>
      <c r="FH114" s="113"/>
      <c r="FI114" s="113"/>
      <c r="FJ114" s="113"/>
      <c r="FK114" s="113"/>
      <c r="FL114" s="113"/>
      <c r="FM114" s="113"/>
      <c r="FN114" s="113"/>
      <c r="FO114" s="113"/>
      <c r="FP114" s="113"/>
      <c r="FQ114" s="113"/>
      <c r="FR114" s="113"/>
      <c r="FS114" s="113"/>
      <c r="FT114" s="113"/>
      <c r="FU114" s="113"/>
      <c r="FV114" s="113"/>
      <c r="FW114" s="113"/>
      <c r="FX114" s="113"/>
      <c r="FY114" s="113"/>
      <c r="FZ114" s="113"/>
      <c r="GA114" s="113"/>
      <c r="GB114" s="113"/>
      <c r="GC114" s="113"/>
      <c r="GD114" s="113"/>
      <c r="GE114" s="113"/>
      <c r="GF114" s="113"/>
      <c r="GG114" s="113"/>
      <c r="GH114" s="113"/>
      <c r="GI114" s="113"/>
      <c r="GJ114" s="113"/>
      <c r="GK114" s="113"/>
      <c r="GL114" s="113"/>
      <c r="GM114" s="113"/>
      <c r="GN114" s="113"/>
      <c r="GO114" s="113"/>
      <c r="GP114" s="113"/>
      <c r="GQ114" s="113"/>
      <c r="GR114" s="113"/>
      <c r="GS114" s="112"/>
      <c r="GT114" s="113"/>
      <c r="GU114" s="113"/>
      <c r="GV114" s="113"/>
      <c r="GW114" s="114"/>
    </row>
    <row r="115" spans="1:205" s="152" customFormat="1" ht="14.4">
      <c r="A115" s="111"/>
      <c r="B115" s="119"/>
      <c r="C115" s="109"/>
      <c r="D115" s="109"/>
      <c r="E115" s="208"/>
      <c r="F115" s="208"/>
      <c r="G115" s="119"/>
      <c r="H115" s="119"/>
      <c r="I115" s="1010"/>
      <c r="J115" s="1011"/>
      <c r="K115" s="1011"/>
      <c r="L115" s="1011"/>
      <c r="M115" s="1011"/>
      <c r="N115" s="1011"/>
      <c r="O115" s="1011"/>
      <c r="P115" s="1011"/>
      <c r="Q115" s="1011"/>
      <c r="R115" s="1011"/>
      <c r="S115" s="1011"/>
      <c r="T115" s="1011"/>
      <c r="U115" s="1011"/>
      <c r="V115" s="1011"/>
      <c r="W115" s="1011"/>
      <c r="X115" s="1011"/>
      <c r="Y115" s="1011"/>
      <c r="Z115" s="1011"/>
      <c r="AA115" s="1011"/>
      <c r="AB115" s="1011"/>
      <c r="AC115" s="1011"/>
      <c r="AD115" s="1011"/>
      <c r="AE115" s="1011"/>
      <c r="AF115" s="1011"/>
      <c r="AG115" s="1011"/>
      <c r="AH115" s="1011"/>
      <c r="AI115" s="1011"/>
      <c r="AJ115" s="1011"/>
      <c r="AK115" s="1011"/>
      <c r="AL115" s="1011"/>
      <c r="AM115" s="1011"/>
      <c r="AN115" s="1011"/>
      <c r="AO115" s="1011"/>
      <c r="AP115" s="1011"/>
      <c r="AQ115" s="1011"/>
      <c r="AR115" s="1011"/>
      <c r="AS115" s="1011"/>
      <c r="AT115" s="1011"/>
      <c r="AU115" s="1011"/>
      <c r="AV115" s="1011"/>
      <c r="AW115" s="1011"/>
      <c r="AX115" s="1011"/>
      <c r="AY115" s="1011"/>
      <c r="AZ115" s="1011"/>
      <c r="BA115" s="1011"/>
      <c r="BB115" s="1011"/>
      <c r="BC115" s="1011"/>
      <c r="BD115" s="1011"/>
      <c r="BE115" s="1011"/>
      <c r="BF115" s="1011"/>
      <c r="BG115" s="208"/>
      <c r="BH115" s="208"/>
      <c r="BI115" s="208"/>
      <c r="BJ115" s="208"/>
      <c r="BK115" s="208"/>
      <c r="BL115" s="208"/>
      <c r="BM115" s="208"/>
      <c r="BN115" s="208"/>
      <c r="BO115" s="208"/>
      <c r="BP115" s="208"/>
      <c r="BQ115" s="208"/>
      <c r="BR115" s="208"/>
      <c r="BS115" s="208"/>
      <c r="BT115" s="208"/>
      <c r="BU115" s="208"/>
      <c r="BV115" s="208"/>
      <c r="BW115" s="208"/>
      <c r="BX115" s="208"/>
      <c r="BY115" s="208"/>
      <c r="BZ115" s="120"/>
      <c r="CA115" s="120"/>
      <c r="CB115" s="120"/>
      <c r="CC115" s="120"/>
      <c r="CD115" s="120"/>
      <c r="CE115" s="120"/>
      <c r="CF115" s="120"/>
      <c r="CG115" s="120"/>
      <c r="CH115" s="120"/>
      <c r="CI115" s="120"/>
      <c r="CJ115" s="120"/>
      <c r="CK115" s="120"/>
      <c r="CL115" s="120"/>
      <c r="CM115" s="120"/>
      <c r="CN115" s="120"/>
      <c r="CO115" s="120"/>
      <c r="CP115" s="120"/>
      <c r="CQ115" s="120"/>
      <c r="CR115" s="120"/>
      <c r="CS115" s="120"/>
      <c r="CT115" s="109"/>
      <c r="CU115" s="109"/>
      <c r="CV115" s="119"/>
      <c r="CW115" s="109"/>
      <c r="CX115" s="109"/>
      <c r="CY115" s="109"/>
      <c r="CZ115" s="117"/>
      <c r="DA115" s="109"/>
      <c r="DB115" s="119"/>
      <c r="DC115" s="119"/>
      <c r="DD115" s="119"/>
      <c r="DE115" s="109"/>
      <c r="DF115" s="109"/>
      <c r="DG115" s="109"/>
      <c r="DH115" s="109"/>
      <c r="DI115" s="109"/>
      <c r="DJ115" s="109"/>
      <c r="DK115" s="109"/>
      <c r="DL115" s="109"/>
      <c r="DM115" s="109"/>
      <c r="DN115" s="109"/>
      <c r="DO115" s="109"/>
      <c r="DP115" s="109"/>
      <c r="DQ115" s="109"/>
      <c r="DR115" s="109"/>
      <c r="DS115" s="109"/>
      <c r="DT115" s="109"/>
      <c r="DU115" s="109"/>
      <c r="DV115" s="109"/>
      <c r="DW115" s="109"/>
      <c r="DX115" s="109"/>
      <c r="DY115" s="109"/>
      <c r="DZ115" s="109"/>
      <c r="EA115" s="109"/>
      <c r="EB115" s="109"/>
      <c r="EC115" s="109"/>
      <c r="ED115" s="109"/>
      <c r="EE115" s="109"/>
      <c r="EF115" s="109"/>
      <c r="EG115" s="109"/>
      <c r="EH115" s="109"/>
      <c r="EI115" s="109"/>
      <c r="EJ115" s="109"/>
      <c r="EK115" s="109"/>
      <c r="EL115" s="109"/>
      <c r="EM115" s="109"/>
      <c r="EN115" s="109"/>
      <c r="EO115" s="109"/>
      <c r="EP115" s="109"/>
      <c r="EQ115" s="109"/>
      <c r="ER115" s="109"/>
      <c r="ES115" s="109"/>
      <c r="ET115" s="109"/>
      <c r="EU115" s="109"/>
      <c r="EV115" s="109"/>
      <c r="EW115" s="109"/>
      <c r="EX115" s="109"/>
      <c r="EY115" s="109"/>
      <c r="EZ115" s="109"/>
      <c r="FA115" s="109"/>
      <c r="FB115" s="109"/>
      <c r="FC115" s="109"/>
      <c r="FD115" s="109"/>
      <c r="FE115" s="109"/>
      <c r="FF115" s="109"/>
      <c r="FG115" s="109"/>
      <c r="FH115" s="109"/>
      <c r="FI115" s="109"/>
      <c r="FJ115" s="109"/>
      <c r="FK115" s="109"/>
      <c r="FL115" s="109"/>
      <c r="FM115" s="109"/>
      <c r="FN115" s="109"/>
      <c r="FO115" s="109"/>
      <c r="FP115" s="109"/>
      <c r="FQ115" s="109"/>
      <c r="FR115" s="109"/>
      <c r="FS115" s="109"/>
      <c r="FT115" s="109"/>
      <c r="FU115" s="209"/>
      <c r="FV115" s="109"/>
      <c r="FW115" s="109"/>
      <c r="FX115" s="109"/>
      <c r="FY115" s="109"/>
      <c r="FZ115" s="109"/>
      <c r="GA115" s="109"/>
      <c r="GB115" s="109"/>
      <c r="GC115" s="109"/>
      <c r="GD115" s="109"/>
      <c r="GE115" s="109"/>
      <c r="GF115" s="109"/>
      <c r="GG115" s="109"/>
      <c r="GH115" s="109"/>
      <c r="GI115" s="109"/>
      <c r="GJ115" s="109"/>
      <c r="GK115" s="109"/>
      <c r="GL115" s="119"/>
      <c r="GM115" s="119"/>
      <c r="GN115" s="119"/>
      <c r="GO115" s="109"/>
      <c r="GP115" s="109"/>
      <c r="GQ115" s="109"/>
      <c r="GR115" s="109"/>
      <c r="GS115" s="115"/>
      <c r="GT115" s="109"/>
      <c r="GU115" s="109"/>
      <c r="GV115" s="109"/>
      <c r="GW115" s="116"/>
    </row>
    <row r="116" spans="1:205" s="152" customFormat="1" ht="14.4">
      <c r="A116" s="111"/>
      <c r="B116" s="119"/>
      <c r="C116" s="109"/>
      <c r="D116" s="109"/>
      <c r="E116" s="208"/>
      <c r="F116" s="208"/>
      <c r="G116" s="119"/>
      <c r="H116" s="119"/>
      <c r="I116" s="1012" t="s">
        <v>562</v>
      </c>
      <c r="J116" s="1013"/>
      <c r="K116" s="1013"/>
      <c r="L116" s="1013"/>
      <c r="M116" s="1013"/>
      <c r="N116" s="1013"/>
      <c r="O116" s="1013"/>
      <c r="P116" s="1013"/>
      <c r="Q116" s="1013"/>
      <c r="R116" s="1013"/>
      <c r="S116" s="1013"/>
      <c r="T116" s="1013"/>
      <c r="U116" s="1013"/>
      <c r="V116" s="1013"/>
      <c r="W116" s="1013"/>
      <c r="X116" s="1013"/>
      <c r="Y116" s="1013"/>
      <c r="Z116" s="1013"/>
      <c r="AA116" s="1013"/>
      <c r="AB116" s="1013"/>
      <c r="AC116" s="1013"/>
      <c r="AD116" s="1013"/>
      <c r="AE116" s="1013"/>
      <c r="AF116" s="1013"/>
      <c r="AG116" s="1013"/>
      <c r="AH116" s="1013"/>
      <c r="AI116" s="1013"/>
      <c r="AJ116" s="1013"/>
      <c r="AK116" s="1013"/>
      <c r="AL116" s="1013"/>
      <c r="AM116" s="1013"/>
      <c r="AN116" s="1013"/>
      <c r="AO116" s="1013"/>
      <c r="AP116" s="1013"/>
      <c r="AQ116" s="1013"/>
      <c r="AR116" s="1013"/>
      <c r="AS116" s="1013"/>
      <c r="AT116" s="1013"/>
      <c r="AU116" s="1013"/>
      <c r="AV116" s="1013"/>
      <c r="AW116" s="1013"/>
      <c r="AX116" s="1013"/>
      <c r="AY116" s="1013"/>
      <c r="AZ116" s="1013"/>
      <c r="BA116" s="1013"/>
      <c r="BB116" s="1013"/>
      <c r="BC116" s="1013"/>
      <c r="BD116" s="1013"/>
      <c r="BE116" s="1013"/>
      <c r="BF116" s="1013"/>
      <c r="BG116" s="1013"/>
      <c r="BH116" s="1013"/>
      <c r="BI116" s="1013"/>
      <c r="BJ116" s="1013"/>
      <c r="BK116" s="1013"/>
      <c r="BL116" s="1013"/>
      <c r="BM116" s="1013"/>
      <c r="BN116" s="1013"/>
      <c r="BO116" s="1013"/>
      <c r="BP116" s="1013"/>
      <c r="BQ116" s="1013"/>
      <c r="BR116" s="1013"/>
      <c r="BS116" s="1013"/>
      <c r="BT116" s="1013"/>
      <c r="BU116" s="1013"/>
      <c r="BV116" s="1013"/>
      <c r="BW116" s="1013"/>
      <c r="BX116" s="1013"/>
      <c r="BY116" s="1013"/>
      <c r="BZ116" s="1013"/>
      <c r="CA116" s="1013"/>
      <c r="CB116" s="1013"/>
      <c r="CC116" s="1013"/>
      <c r="CD116" s="1013"/>
      <c r="CE116" s="1013"/>
      <c r="CF116" s="1013"/>
      <c r="CG116" s="1013"/>
      <c r="CH116" s="1013"/>
      <c r="CI116" s="1013"/>
      <c r="CJ116" s="1013"/>
      <c r="CK116" s="1013"/>
      <c r="CL116" s="1013"/>
      <c r="CM116" s="1013"/>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3"/>
      <c r="DG116" s="1013"/>
      <c r="DH116" s="1013"/>
      <c r="DI116" s="1013"/>
      <c r="DJ116" s="1013"/>
      <c r="DK116" s="1013"/>
      <c r="DL116" s="1013"/>
      <c r="DM116" s="1013"/>
      <c r="DN116" s="1013"/>
      <c r="DO116" s="1013"/>
      <c r="DP116" s="1013"/>
      <c r="DQ116" s="1013"/>
      <c r="DR116" s="1013"/>
      <c r="DS116" s="1013"/>
      <c r="DT116" s="1013"/>
      <c r="DU116" s="1013"/>
      <c r="DV116" s="1013"/>
      <c r="DW116" s="1013"/>
      <c r="DX116" s="1013"/>
      <c r="DY116" s="1013"/>
      <c r="DZ116" s="1013"/>
      <c r="EA116" s="1013"/>
      <c r="EB116" s="1013"/>
      <c r="EC116" s="1013"/>
      <c r="ED116" s="1013"/>
      <c r="EE116" s="1013"/>
      <c r="EF116" s="1013"/>
      <c r="EG116" s="1013"/>
      <c r="EH116" s="1013"/>
      <c r="EI116" s="1013"/>
      <c r="EJ116" s="1013"/>
      <c r="EK116" s="1013"/>
      <c r="EL116" s="1013"/>
      <c r="EM116" s="1013"/>
      <c r="EN116" s="1013"/>
      <c r="EO116" s="1013"/>
      <c r="EP116" s="1013"/>
      <c r="EQ116" s="1013"/>
      <c r="ER116" s="1013"/>
      <c r="ES116" s="1013"/>
      <c r="ET116" s="1013"/>
      <c r="EU116" s="1013"/>
      <c r="EV116" s="1013"/>
      <c r="EW116" s="1013"/>
      <c r="EX116" s="1013"/>
      <c r="EY116" s="1013"/>
      <c r="EZ116" s="1013"/>
      <c r="FA116" s="1013"/>
      <c r="FB116" s="1013"/>
      <c r="FC116" s="1013"/>
      <c r="FD116" s="1013"/>
      <c r="FE116" s="1013"/>
      <c r="FF116" s="1013"/>
      <c r="FG116" s="1013"/>
      <c r="FH116" s="1013"/>
      <c r="FI116" s="1013"/>
      <c r="FJ116" s="1013"/>
      <c r="FK116" s="1013"/>
      <c r="FL116" s="1013"/>
      <c r="FM116" s="1013"/>
      <c r="FN116" s="1013"/>
      <c r="FO116" s="1013"/>
      <c r="FP116" s="1013"/>
      <c r="FQ116" s="1013"/>
      <c r="FR116" s="1013"/>
      <c r="FS116" s="1013"/>
      <c r="FT116" s="1013"/>
      <c r="FU116" s="1013"/>
      <c r="FV116" s="1013"/>
      <c r="FW116" s="1013"/>
      <c r="FX116" s="1013"/>
      <c r="FY116" s="1013"/>
      <c r="FZ116" s="1013"/>
      <c r="GA116" s="1013"/>
      <c r="GB116" s="1013"/>
      <c r="GC116" s="1013"/>
      <c r="GD116" s="1013"/>
      <c r="GE116" s="1013"/>
      <c r="GF116" s="1013"/>
      <c r="GG116" s="1013"/>
      <c r="GH116" s="1013"/>
      <c r="GI116" s="1013"/>
      <c r="GJ116" s="1013"/>
      <c r="GK116" s="1013"/>
      <c r="GL116" s="1013"/>
      <c r="GM116" s="1013"/>
      <c r="GN116" s="1013"/>
      <c r="GO116" s="1013"/>
      <c r="GP116" s="1013"/>
      <c r="GQ116" s="1013"/>
      <c r="GR116" s="1014"/>
      <c r="GS116" s="115"/>
      <c r="GT116" s="109"/>
      <c r="GU116" s="109"/>
      <c r="GV116" s="109"/>
      <c r="GW116" s="116"/>
    </row>
    <row r="117" spans="1:205" s="152" customFormat="1" ht="14.4">
      <c r="A117" s="111"/>
      <c r="B117" s="119"/>
      <c r="C117" s="109"/>
      <c r="D117" s="109"/>
      <c r="E117" s="208"/>
      <c r="F117" s="208"/>
      <c r="G117" s="119"/>
      <c r="H117" s="119"/>
      <c r="I117" s="1012"/>
      <c r="J117" s="1013"/>
      <c r="K117" s="1013"/>
      <c r="L117" s="1013"/>
      <c r="M117" s="1013"/>
      <c r="N117" s="1013"/>
      <c r="O117" s="1013"/>
      <c r="P117" s="1013"/>
      <c r="Q117" s="1013"/>
      <c r="R117" s="1013"/>
      <c r="S117" s="1013"/>
      <c r="T117" s="1013"/>
      <c r="U117" s="1013"/>
      <c r="V117" s="1013"/>
      <c r="W117" s="1013"/>
      <c r="X117" s="1013"/>
      <c r="Y117" s="1013"/>
      <c r="Z117" s="1013"/>
      <c r="AA117" s="1013"/>
      <c r="AB117" s="1013"/>
      <c r="AC117" s="1013"/>
      <c r="AD117" s="1013"/>
      <c r="AE117" s="1013"/>
      <c r="AF117" s="1013"/>
      <c r="AG117" s="1013"/>
      <c r="AH117" s="1013"/>
      <c r="AI117" s="1013"/>
      <c r="AJ117" s="1013"/>
      <c r="AK117" s="1013"/>
      <c r="AL117" s="1013"/>
      <c r="AM117" s="1013"/>
      <c r="AN117" s="1013"/>
      <c r="AO117" s="1013"/>
      <c r="AP117" s="1013"/>
      <c r="AQ117" s="1013"/>
      <c r="AR117" s="1013"/>
      <c r="AS117" s="1013"/>
      <c r="AT117" s="1013"/>
      <c r="AU117" s="1013"/>
      <c r="AV117" s="1013"/>
      <c r="AW117" s="1013"/>
      <c r="AX117" s="1013"/>
      <c r="AY117" s="1013"/>
      <c r="AZ117" s="1013"/>
      <c r="BA117" s="1013"/>
      <c r="BB117" s="1013"/>
      <c r="BC117" s="1013"/>
      <c r="BD117" s="1013"/>
      <c r="BE117" s="1013"/>
      <c r="BF117" s="1013"/>
      <c r="BG117" s="1013"/>
      <c r="BH117" s="1013"/>
      <c r="BI117" s="1013"/>
      <c r="BJ117" s="1013"/>
      <c r="BK117" s="1013"/>
      <c r="BL117" s="1013"/>
      <c r="BM117" s="1013"/>
      <c r="BN117" s="1013"/>
      <c r="BO117" s="1013"/>
      <c r="BP117" s="1013"/>
      <c r="BQ117" s="1013"/>
      <c r="BR117" s="1013"/>
      <c r="BS117" s="1013"/>
      <c r="BT117" s="1013"/>
      <c r="BU117" s="1013"/>
      <c r="BV117" s="1013"/>
      <c r="BW117" s="1013"/>
      <c r="BX117" s="1013"/>
      <c r="BY117" s="1013"/>
      <c r="BZ117" s="1013"/>
      <c r="CA117" s="1013"/>
      <c r="CB117" s="1013"/>
      <c r="CC117" s="1013"/>
      <c r="CD117" s="1013"/>
      <c r="CE117" s="1013"/>
      <c r="CF117" s="1013"/>
      <c r="CG117" s="1013"/>
      <c r="CH117" s="1013"/>
      <c r="CI117" s="1013"/>
      <c r="CJ117" s="1013"/>
      <c r="CK117" s="1013"/>
      <c r="CL117" s="1013"/>
      <c r="CM117" s="1013"/>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3"/>
      <c r="DG117" s="1013"/>
      <c r="DH117" s="1013"/>
      <c r="DI117" s="1013"/>
      <c r="DJ117" s="1013"/>
      <c r="DK117" s="1013"/>
      <c r="DL117" s="1013"/>
      <c r="DM117" s="1013"/>
      <c r="DN117" s="1013"/>
      <c r="DO117" s="1013"/>
      <c r="DP117" s="1013"/>
      <c r="DQ117" s="1013"/>
      <c r="DR117" s="1013"/>
      <c r="DS117" s="1013"/>
      <c r="DT117" s="1013"/>
      <c r="DU117" s="1013"/>
      <c r="DV117" s="1013"/>
      <c r="DW117" s="1013"/>
      <c r="DX117" s="1013"/>
      <c r="DY117" s="1013"/>
      <c r="DZ117" s="1013"/>
      <c r="EA117" s="1013"/>
      <c r="EB117" s="1013"/>
      <c r="EC117" s="1013"/>
      <c r="ED117" s="1013"/>
      <c r="EE117" s="1013"/>
      <c r="EF117" s="1013"/>
      <c r="EG117" s="1013"/>
      <c r="EH117" s="1013"/>
      <c r="EI117" s="1013"/>
      <c r="EJ117" s="1013"/>
      <c r="EK117" s="1013"/>
      <c r="EL117" s="1013"/>
      <c r="EM117" s="1013"/>
      <c r="EN117" s="1013"/>
      <c r="EO117" s="1013"/>
      <c r="EP117" s="1013"/>
      <c r="EQ117" s="1013"/>
      <c r="ER117" s="1013"/>
      <c r="ES117" s="1013"/>
      <c r="ET117" s="1013"/>
      <c r="EU117" s="1013"/>
      <c r="EV117" s="1013"/>
      <c r="EW117" s="1013"/>
      <c r="EX117" s="1013"/>
      <c r="EY117" s="1013"/>
      <c r="EZ117" s="1013"/>
      <c r="FA117" s="1013"/>
      <c r="FB117" s="1013"/>
      <c r="FC117" s="1013"/>
      <c r="FD117" s="1013"/>
      <c r="FE117" s="1013"/>
      <c r="FF117" s="1013"/>
      <c r="FG117" s="1013"/>
      <c r="FH117" s="1013"/>
      <c r="FI117" s="1013"/>
      <c r="FJ117" s="1013"/>
      <c r="FK117" s="1013"/>
      <c r="FL117" s="1013"/>
      <c r="FM117" s="1013"/>
      <c r="FN117" s="1013"/>
      <c r="FO117" s="1013"/>
      <c r="FP117" s="1013"/>
      <c r="FQ117" s="1013"/>
      <c r="FR117" s="1013"/>
      <c r="FS117" s="1013"/>
      <c r="FT117" s="1013"/>
      <c r="FU117" s="1013"/>
      <c r="FV117" s="1013"/>
      <c r="FW117" s="1013"/>
      <c r="FX117" s="1013"/>
      <c r="FY117" s="1013"/>
      <c r="FZ117" s="1013"/>
      <c r="GA117" s="1013"/>
      <c r="GB117" s="1013"/>
      <c r="GC117" s="1013"/>
      <c r="GD117" s="1013"/>
      <c r="GE117" s="1013"/>
      <c r="GF117" s="1013"/>
      <c r="GG117" s="1013"/>
      <c r="GH117" s="1013"/>
      <c r="GI117" s="1013"/>
      <c r="GJ117" s="1013"/>
      <c r="GK117" s="1013"/>
      <c r="GL117" s="1013"/>
      <c r="GM117" s="1013"/>
      <c r="GN117" s="1013"/>
      <c r="GO117" s="1013"/>
      <c r="GP117" s="1013"/>
      <c r="GQ117" s="1013"/>
      <c r="GR117" s="1014"/>
      <c r="GS117" s="115"/>
      <c r="GT117" s="109"/>
      <c r="GU117" s="109"/>
      <c r="GV117" s="109"/>
      <c r="GW117" s="116"/>
    </row>
    <row r="118" spans="1:205" s="152" customFormat="1">
      <c r="A118" s="111"/>
      <c r="B118" s="119"/>
      <c r="C118" s="109"/>
      <c r="D118" s="109"/>
      <c r="E118" s="109"/>
      <c r="F118" s="109"/>
      <c r="G118" s="119"/>
      <c r="H118" s="119"/>
      <c r="I118" s="1015" t="s">
        <v>237</v>
      </c>
      <c r="J118" s="931"/>
      <c r="K118" s="931"/>
      <c r="L118" s="931"/>
      <c r="M118" s="109"/>
      <c r="N118" s="120"/>
      <c r="O118" s="120"/>
      <c r="P118" s="120"/>
      <c r="Q118" s="120"/>
      <c r="R118" s="120"/>
      <c r="S118" s="120"/>
      <c r="T118" s="120"/>
      <c r="U118" s="120"/>
      <c r="V118" s="120"/>
      <c r="W118" s="120"/>
      <c r="X118" s="120"/>
      <c r="Y118" s="109"/>
      <c r="Z118" s="109"/>
      <c r="AA118" s="109"/>
      <c r="AB118" s="109"/>
      <c r="AC118" s="109"/>
      <c r="AD118" s="109"/>
      <c r="AE118" s="122"/>
      <c r="AF118" s="122"/>
      <c r="AG118" s="122"/>
      <c r="AH118" s="122"/>
      <c r="AI118" s="122"/>
      <c r="AJ118" s="123"/>
      <c r="AK118" s="109"/>
      <c r="AL118" s="109"/>
      <c r="AM118" s="120"/>
      <c r="AN118" s="120"/>
      <c r="AO118" s="120"/>
      <c r="AP118" s="120"/>
      <c r="AQ118" s="120"/>
      <c r="AR118" s="120"/>
      <c r="AS118" s="120"/>
      <c r="AT118" s="120"/>
      <c r="AU118" s="120"/>
      <c r="AV118" s="120"/>
      <c r="AW118" s="120"/>
      <c r="AX118" s="120"/>
      <c r="AY118" s="109"/>
      <c r="AZ118" s="122"/>
      <c r="BA118" s="122"/>
      <c r="BB118" s="122"/>
      <c r="BC118" s="109"/>
      <c r="BD118" s="109"/>
      <c r="BE118" s="109"/>
      <c r="BF118" s="109"/>
      <c r="BG118" s="109"/>
      <c r="BH118" s="109"/>
      <c r="BI118" s="109"/>
      <c r="BJ118" s="109"/>
      <c r="BK118" s="109"/>
      <c r="BL118" s="109"/>
      <c r="BM118" s="109"/>
      <c r="BN118" s="109"/>
      <c r="BO118" s="109"/>
      <c r="BP118" s="109"/>
      <c r="BQ118" s="109"/>
      <c r="BR118" s="109"/>
      <c r="BS118" s="109"/>
      <c r="BT118" s="109"/>
      <c r="BU118" s="109"/>
      <c r="BV118" s="109"/>
      <c r="BW118" s="109"/>
      <c r="BX118" s="109"/>
      <c r="BY118" s="109"/>
      <c r="BZ118" s="109"/>
      <c r="CA118" s="109"/>
      <c r="CB118" s="109"/>
      <c r="CC118" s="109"/>
      <c r="CD118" s="109"/>
      <c r="CE118" s="109"/>
      <c r="CF118" s="109"/>
      <c r="CG118" s="109"/>
      <c r="CH118" s="109"/>
      <c r="CI118" s="109"/>
      <c r="CJ118" s="109"/>
      <c r="CK118" s="109"/>
      <c r="CL118" s="109"/>
      <c r="CM118" s="109"/>
      <c r="CN118" s="109"/>
      <c r="CO118" s="109"/>
      <c r="CP118" s="109"/>
      <c r="CQ118" s="109"/>
      <c r="CR118" s="109"/>
      <c r="CS118" s="120"/>
      <c r="CT118" s="120"/>
      <c r="CU118" s="120"/>
      <c r="CV118" s="120"/>
      <c r="CW118" s="931" t="s">
        <v>238</v>
      </c>
      <c r="CX118" s="931"/>
      <c r="CY118" s="931"/>
      <c r="CZ118" s="932"/>
      <c r="DA118" s="1015" t="s">
        <v>237</v>
      </c>
      <c r="DB118" s="931"/>
      <c r="DC118" s="931"/>
      <c r="DD118" s="210"/>
      <c r="DE118" s="109"/>
      <c r="DF118" s="109"/>
      <c r="DG118" s="109"/>
      <c r="DH118" s="109"/>
      <c r="DI118" s="109"/>
      <c r="DJ118" s="109"/>
      <c r="DK118" s="109"/>
      <c r="DL118" s="109"/>
      <c r="DM118" s="120"/>
      <c r="DN118" s="120"/>
      <c r="DO118" s="120"/>
      <c r="DP118" s="120"/>
      <c r="DQ118" s="120"/>
      <c r="DR118" s="120"/>
      <c r="DS118" s="120"/>
      <c r="DT118" s="120"/>
      <c r="DU118" s="120"/>
      <c r="DV118" s="120"/>
      <c r="DW118" s="120"/>
      <c r="DX118" s="120"/>
      <c r="DY118" s="120"/>
      <c r="DZ118" s="120"/>
      <c r="EA118" s="120"/>
      <c r="EB118" s="120"/>
      <c r="EC118" s="120"/>
      <c r="ED118" s="120"/>
      <c r="EE118" s="120"/>
      <c r="EF118" s="120"/>
      <c r="EG118" s="120"/>
      <c r="EH118" s="120"/>
      <c r="EI118" s="120"/>
      <c r="EJ118" s="120"/>
      <c r="EK118" s="120"/>
      <c r="EL118" s="120"/>
      <c r="EM118" s="120"/>
      <c r="EN118" s="120"/>
      <c r="EO118" s="120"/>
      <c r="EP118" s="120"/>
      <c r="EQ118" s="120"/>
      <c r="ER118" s="120"/>
      <c r="ES118" s="120"/>
      <c r="ET118" s="120"/>
      <c r="EU118" s="120"/>
      <c r="EV118" s="120"/>
      <c r="EW118" s="120"/>
      <c r="EX118" s="120"/>
      <c r="EY118" s="120"/>
      <c r="EZ118" s="120"/>
      <c r="FA118" s="120"/>
      <c r="FB118" s="120"/>
      <c r="FC118" s="120"/>
      <c r="FD118" s="120"/>
      <c r="FE118" s="120"/>
      <c r="FF118" s="120"/>
      <c r="FG118" s="120"/>
      <c r="FH118" s="120"/>
      <c r="FI118" s="120"/>
      <c r="FJ118" s="120"/>
      <c r="FK118" s="120"/>
      <c r="FL118" s="120"/>
      <c r="FM118" s="120"/>
      <c r="FN118" s="120"/>
      <c r="FO118" s="120"/>
      <c r="FP118" s="120"/>
      <c r="FQ118" s="109"/>
      <c r="FR118" s="109"/>
      <c r="FS118" s="209"/>
      <c r="FT118" s="109"/>
      <c r="FU118" s="109"/>
      <c r="FV118" s="109"/>
      <c r="FW118" s="109"/>
      <c r="FX118" s="109"/>
      <c r="FY118" s="109"/>
      <c r="FZ118" s="109"/>
      <c r="GA118" s="109"/>
      <c r="GB118" s="109"/>
      <c r="GC118" s="109"/>
      <c r="GD118" s="109"/>
      <c r="GE118" s="109"/>
      <c r="GF118" s="109"/>
      <c r="GG118" s="109"/>
      <c r="GH118" s="109"/>
      <c r="GI118" s="109"/>
      <c r="GJ118" s="109"/>
      <c r="GK118" s="109"/>
      <c r="GL118" s="120"/>
      <c r="GM118" s="120"/>
      <c r="GN118" s="120"/>
      <c r="GO118" s="109"/>
      <c r="GP118" s="931" t="s">
        <v>238</v>
      </c>
      <c r="GQ118" s="931"/>
      <c r="GR118" s="932"/>
      <c r="GS118" s="115"/>
      <c r="GT118" s="109"/>
      <c r="GU118" s="109"/>
      <c r="GV118" s="109"/>
      <c r="GW118" s="116"/>
    </row>
    <row r="119" spans="1:205" s="152" customFormat="1">
      <c r="A119" s="111"/>
      <c r="B119" s="119"/>
      <c r="C119" s="109"/>
      <c r="D119" s="109"/>
      <c r="E119" s="109"/>
      <c r="F119" s="109"/>
      <c r="G119" s="119"/>
      <c r="H119" s="119"/>
      <c r="I119" s="1015"/>
      <c r="J119" s="931"/>
      <c r="K119" s="931"/>
      <c r="L119" s="931"/>
      <c r="M119" s="109"/>
      <c r="N119" s="120"/>
      <c r="O119" s="120"/>
      <c r="P119" s="120"/>
      <c r="Q119" s="120"/>
      <c r="R119" s="120"/>
      <c r="S119" s="120"/>
      <c r="T119" s="120"/>
      <c r="U119" s="120"/>
      <c r="V119" s="120"/>
      <c r="W119" s="120"/>
      <c r="X119" s="120"/>
      <c r="Y119" s="109"/>
      <c r="Z119" s="109"/>
      <c r="AA119" s="109"/>
      <c r="AB119" s="109"/>
      <c r="AC119" s="109"/>
      <c r="AD119" s="109"/>
      <c r="AE119" s="122"/>
      <c r="AF119" s="122"/>
      <c r="AG119" s="122"/>
      <c r="AH119" s="122"/>
      <c r="AI119" s="122"/>
      <c r="AJ119" s="123"/>
      <c r="AK119" s="109"/>
      <c r="AL119" s="109"/>
      <c r="AM119" s="120"/>
      <c r="AN119" s="120"/>
      <c r="AO119" s="120"/>
      <c r="AP119" s="120"/>
      <c r="AQ119" s="120"/>
      <c r="AR119" s="120"/>
      <c r="AS119" s="120"/>
      <c r="AT119" s="120"/>
      <c r="AU119" s="120"/>
      <c r="AV119" s="120"/>
      <c r="AW119" s="120"/>
      <c r="AX119" s="120"/>
      <c r="AY119" s="109"/>
      <c r="AZ119" s="122"/>
      <c r="BA119" s="122"/>
      <c r="BB119" s="122"/>
      <c r="BC119" s="109"/>
      <c r="BD119" s="109"/>
      <c r="BE119" s="109"/>
      <c r="BF119" s="109"/>
      <c r="BG119" s="109"/>
      <c r="BH119" s="109"/>
      <c r="BI119" s="109"/>
      <c r="BJ119" s="109"/>
      <c r="BK119" s="109"/>
      <c r="BL119" s="109"/>
      <c r="BM119" s="109"/>
      <c r="BN119" s="109"/>
      <c r="BO119" s="109"/>
      <c r="BP119" s="109"/>
      <c r="BQ119" s="109"/>
      <c r="BR119" s="109"/>
      <c r="BS119" s="109"/>
      <c r="BT119" s="109"/>
      <c r="BU119" s="109"/>
      <c r="BV119" s="109"/>
      <c r="BW119" s="109"/>
      <c r="BX119" s="109"/>
      <c r="BY119" s="109"/>
      <c r="BZ119" s="109"/>
      <c r="CA119" s="109"/>
      <c r="CB119" s="109"/>
      <c r="CC119" s="109"/>
      <c r="CD119" s="109"/>
      <c r="CE119" s="109"/>
      <c r="CF119" s="109"/>
      <c r="CG119" s="109"/>
      <c r="CH119" s="109"/>
      <c r="CI119" s="109"/>
      <c r="CJ119" s="109"/>
      <c r="CK119" s="109"/>
      <c r="CL119" s="109"/>
      <c r="CM119" s="109"/>
      <c r="CN119" s="109"/>
      <c r="CO119" s="109"/>
      <c r="CP119" s="109"/>
      <c r="CQ119" s="109"/>
      <c r="CR119" s="109"/>
      <c r="CS119" s="120"/>
      <c r="CT119" s="120"/>
      <c r="CU119" s="120"/>
      <c r="CV119" s="120"/>
      <c r="CW119" s="931"/>
      <c r="CX119" s="931"/>
      <c r="CY119" s="931"/>
      <c r="CZ119" s="932"/>
      <c r="DA119" s="1015"/>
      <c r="DB119" s="931"/>
      <c r="DC119" s="931"/>
      <c r="DD119" s="210"/>
      <c r="DE119" s="109"/>
      <c r="DF119" s="109"/>
      <c r="DG119" s="109"/>
      <c r="DH119" s="109"/>
      <c r="DI119" s="109"/>
      <c r="DJ119" s="109"/>
      <c r="DK119" s="109"/>
      <c r="DL119" s="109"/>
      <c r="DM119" s="120"/>
      <c r="DN119" s="120"/>
      <c r="DO119" s="120"/>
      <c r="DP119" s="120"/>
      <c r="DQ119" s="120"/>
      <c r="DR119" s="120"/>
      <c r="DS119" s="120"/>
      <c r="DT119" s="120"/>
      <c r="DU119" s="120"/>
      <c r="DV119" s="120"/>
      <c r="DW119" s="120"/>
      <c r="DX119" s="120"/>
      <c r="DY119" s="120"/>
      <c r="DZ119" s="120"/>
      <c r="EA119" s="120"/>
      <c r="EB119" s="120"/>
      <c r="EC119" s="120"/>
      <c r="ED119" s="120"/>
      <c r="EE119" s="120"/>
      <c r="EF119" s="120"/>
      <c r="EG119" s="120"/>
      <c r="EH119" s="120"/>
      <c r="EI119" s="120"/>
      <c r="EJ119" s="120"/>
      <c r="EK119" s="120"/>
      <c r="EL119" s="120"/>
      <c r="EM119" s="120"/>
      <c r="EN119" s="120"/>
      <c r="EO119" s="120"/>
      <c r="EP119" s="120"/>
      <c r="EQ119" s="120"/>
      <c r="ER119" s="120"/>
      <c r="ES119" s="120"/>
      <c r="ET119" s="120"/>
      <c r="EU119" s="120"/>
      <c r="EV119" s="120"/>
      <c r="EW119" s="120"/>
      <c r="EX119" s="120"/>
      <c r="EY119" s="120"/>
      <c r="EZ119" s="120"/>
      <c r="FA119" s="120"/>
      <c r="FB119" s="120"/>
      <c r="FC119" s="120"/>
      <c r="FD119" s="120"/>
      <c r="FE119" s="120"/>
      <c r="FF119" s="120"/>
      <c r="FG119" s="120"/>
      <c r="FH119" s="120"/>
      <c r="FI119" s="120"/>
      <c r="FJ119" s="120"/>
      <c r="FK119" s="120"/>
      <c r="FL119" s="120"/>
      <c r="FM119" s="120"/>
      <c r="FN119" s="120"/>
      <c r="FO119" s="120"/>
      <c r="FP119" s="120"/>
      <c r="FQ119" s="109"/>
      <c r="FR119" s="109"/>
      <c r="FS119" s="209"/>
      <c r="FT119" s="109"/>
      <c r="FU119" s="109"/>
      <c r="FV119" s="109"/>
      <c r="FW119" s="109"/>
      <c r="FX119" s="109"/>
      <c r="FY119" s="109"/>
      <c r="FZ119" s="109"/>
      <c r="GA119" s="109"/>
      <c r="GB119" s="109"/>
      <c r="GC119" s="109"/>
      <c r="GD119" s="109"/>
      <c r="GE119" s="109"/>
      <c r="GF119" s="109"/>
      <c r="GG119" s="109"/>
      <c r="GH119" s="109"/>
      <c r="GI119" s="109"/>
      <c r="GJ119" s="109"/>
      <c r="GK119" s="120"/>
      <c r="GL119" s="120"/>
      <c r="GM119" s="120"/>
      <c r="GN119" s="120"/>
      <c r="GO119" s="109"/>
      <c r="GP119" s="931"/>
      <c r="GQ119" s="931"/>
      <c r="GR119" s="932"/>
      <c r="GS119" s="115"/>
      <c r="GT119" s="109"/>
      <c r="GU119" s="109"/>
      <c r="GV119" s="109"/>
      <c r="GW119" s="116"/>
    </row>
    <row r="120" spans="1:205" s="152" customFormat="1">
      <c r="A120" s="111"/>
      <c r="B120" s="119"/>
      <c r="C120" s="109"/>
      <c r="D120" s="109"/>
      <c r="E120" s="109"/>
      <c r="F120" s="109"/>
      <c r="G120" s="119"/>
      <c r="H120" s="119"/>
      <c r="I120" s="1015"/>
      <c r="J120" s="931"/>
      <c r="K120" s="931"/>
      <c r="L120" s="931"/>
      <c r="M120" s="109"/>
      <c r="N120" s="109"/>
      <c r="O120" s="109"/>
      <c r="P120" s="109"/>
      <c r="Q120" s="109"/>
      <c r="R120" s="109"/>
      <c r="S120" s="109"/>
      <c r="T120" s="109"/>
      <c r="U120" s="109"/>
      <c r="V120" s="109"/>
      <c r="W120" s="109"/>
      <c r="X120" s="109"/>
      <c r="Y120" s="109"/>
      <c r="Z120" s="109"/>
      <c r="AA120" s="109"/>
      <c r="AB120" s="109"/>
      <c r="AC120" s="109"/>
      <c r="AD120" s="109"/>
      <c r="AE120" s="120"/>
      <c r="AF120" s="120"/>
      <c r="AG120" s="120"/>
      <c r="AH120" s="120"/>
      <c r="AI120" s="120"/>
      <c r="AJ120" s="121"/>
      <c r="AK120" s="109"/>
      <c r="AL120" s="109"/>
      <c r="AM120" s="109"/>
      <c r="AN120" s="109"/>
      <c r="AO120" s="109"/>
      <c r="AP120" s="109"/>
      <c r="AQ120" s="109"/>
      <c r="AR120" s="109"/>
      <c r="AS120" s="109"/>
      <c r="AT120" s="109"/>
      <c r="AU120" s="109"/>
      <c r="AV120" s="109"/>
      <c r="AW120" s="109"/>
      <c r="AX120" s="109"/>
      <c r="AY120" s="109"/>
      <c r="AZ120" s="120"/>
      <c r="BA120" s="120"/>
      <c r="BB120" s="120"/>
      <c r="BC120" s="109"/>
      <c r="BD120" s="109"/>
      <c r="BE120" s="109"/>
      <c r="BF120" s="109"/>
      <c r="BG120" s="109"/>
      <c r="BH120" s="109"/>
      <c r="BI120" s="109"/>
      <c r="BJ120" s="109"/>
      <c r="BK120" s="109"/>
      <c r="BL120" s="109"/>
      <c r="BM120" s="109"/>
      <c r="BN120" s="109"/>
      <c r="BO120" s="109"/>
      <c r="BP120" s="109"/>
      <c r="BQ120" s="109"/>
      <c r="BR120" s="109"/>
      <c r="BS120" s="109"/>
      <c r="BT120" s="109"/>
      <c r="BU120" s="109"/>
      <c r="BV120" s="109"/>
      <c r="BW120" s="109"/>
      <c r="BX120" s="109"/>
      <c r="BY120" s="109"/>
      <c r="BZ120" s="109"/>
      <c r="CA120" s="109"/>
      <c r="CB120" s="109"/>
      <c r="CC120" s="109"/>
      <c r="CD120" s="109"/>
      <c r="CE120" s="109"/>
      <c r="CF120" s="109"/>
      <c r="CG120" s="120"/>
      <c r="CH120" s="120"/>
      <c r="CI120" s="120"/>
      <c r="CJ120" s="120"/>
      <c r="CK120" s="120"/>
      <c r="CL120" s="120"/>
      <c r="CM120" s="120"/>
      <c r="CN120" s="120"/>
      <c r="CO120" s="120"/>
      <c r="CP120" s="120"/>
      <c r="CQ120" s="109"/>
      <c r="CR120" s="109"/>
      <c r="CS120" s="120"/>
      <c r="CT120" s="120"/>
      <c r="CU120" s="120"/>
      <c r="CV120" s="120"/>
      <c r="CW120" s="931"/>
      <c r="CX120" s="931"/>
      <c r="CY120" s="931"/>
      <c r="CZ120" s="932"/>
      <c r="DA120" s="1015"/>
      <c r="DB120" s="931"/>
      <c r="DC120" s="931"/>
      <c r="DD120" s="210"/>
      <c r="DE120" s="109"/>
      <c r="DF120" s="109"/>
      <c r="DG120" s="109"/>
      <c r="DH120" s="109"/>
      <c r="DI120" s="109"/>
      <c r="DJ120" s="109"/>
      <c r="DK120" s="109"/>
      <c r="DL120" s="109"/>
      <c r="DM120" s="109"/>
      <c r="DN120" s="109"/>
      <c r="DO120" s="109"/>
      <c r="DP120" s="109"/>
      <c r="DQ120" s="109"/>
      <c r="DR120" s="109"/>
      <c r="DS120" s="109"/>
      <c r="DT120" s="109"/>
      <c r="DU120" s="109"/>
      <c r="DV120" s="109"/>
      <c r="DW120" s="109"/>
      <c r="DX120" s="109"/>
      <c r="DY120" s="109"/>
      <c r="DZ120" s="109"/>
      <c r="EA120" s="109"/>
      <c r="EB120" s="109"/>
      <c r="EC120" s="109"/>
      <c r="ED120" s="109"/>
      <c r="EE120" s="109"/>
      <c r="EF120" s="109"/>
      <c r="EG120" s="109"/>
      <c r="EH120" s="109"/>
      <c r="EI120" s="109"/>
      <c r="EJ120" s="109"/>
      <c r="EK120" s="109"/>
      <c r="EL120" s="109"/>
      <c r="EM120" s="109"/>
      <c r="EN120" s="109"/>
      <c r="EO120" s="109"/>
      <c r="EP120" s="109"/>
      <c r="EQ120" s="109"/>
      <c r="ER120" s="109"/>
      <c r="ES120" s="109"/>
      <c r="ET120" s="109"/>
      <c r="EU120" s="109"/>
      <c r="EV120" s="109"/>
      <c r="EW120" s="109"/>
      <c r="EX120" s="109"/>
      <c r="EY120" s="109"/>
      <c r="EZ120" s="109"/>
      <c r="FA120" s="109"/>
      <c r="FB120" s="109"/>
      <c r="FC120" s="109"/>
      <c r="FD120" s="109"/>
      <c r="FE120" s="109"/>
      <c r="FF120" s="109"/>
      <c r="FG120" s="109"/>
      <c r="FH120" s="109"/>
      <c r="FI120" s="109"/>
      <c r="FJ120" s="109"/>
      <c r="FK120" s="109"/>
      <c r="FL120" s="109"/>
      <c r="FM120" s="109"/>
      <c r="FN120" s="109"/>
      <c r="FO120" s="109"/>
      <c r="FP120" s="109"/>
      <c r="FQ120" s="109"/>
      <c r="FR120" s="109"/>
      <c r="FS120" s="109"/>
      <c r="FT120" s="109"/>
      <c r="FU120" s="109"/>
      <c r="FV120" s="109"/>
      <c r="FW120" s="109"/>
      <c r="FX120" s="109"/>
      <c r="FY120" s="109"/>
      <c r="FZ120" s="109"/>
      <c r="GA120" s="109"/>
      <c r="GB120" s="109"/>
      <c r="GC120" s="109"/>
      <c r="GD120" s="109"/>
      <c r="GE120" s="109"/>
      <c r="GF120" s="109"/>
      <c r="GG120" s="109"/>
      <c r="GH120" s="109"/>
      <c r="GI120" s="109"/>
      <c r="GJ120" s="109"/>
      <c r="GK120" s="120"/>
      <c r="GL120" s="120"/>
      <c r="GM120" s="120"/>
      <c r="GN120" s="120"/>
      <c r="GO120" s="109"/>
      <c r="GP120" s="931"/>
      <c r="GQ120" s="931"/>
      <c r="GR120" s="932"/>
      <c r="GS120" s="115"/>
      <c r="GT120" s="109"/>
      <c r="GU120" s="109"/>
      <c r="GV120" s="109"/>
      <c r="GW120" s="116"/>
    </row>
    <row r="121" spans="1:205" s="152" customFormat="1">
      <c r="A121" s="111"/>
      <c r="B121" s="119"/>
      <c r="C121" s="109"/>
      <c r="D121" s="109"/>
      <c r="E121" s="109"/>
      <c r="F121" s="109"/>
      <c r="G121" s="119"/>
      <c r="H121" s="119"/>
      <c r="I121" s="1015"/>
      <c r="J121" s="931"/>
      <c r="K121" s="931"/>
      <c r="L121" s="931"/>
      <c r="M121" s="109"/>
      <c r="N121" s="109"/>
      <c r="O121" s="109"/>
      <c r="P121" s="109"/>
      <c r="Q121" s="109"/>
      <c r="R121" s="109"/>
      <c r="S121" s="109"/>
      <c r="T121" s="109"/>
      <c r="U121" s="109"/>
      <c r="V121" s="109"/>
      <c r="W121" s="109"/>
      <c r="X121" s="109"/>
      <c r="Y121" s="109"/>
      <c r="Z121" s="109"/>
      <c r="AA121" s="109"/>
      <c r="AB121" s="109"/>
      <c r="AC121" s="109"/>
      <c r="AD121" s="109"/>
      <c r="AE121" s="120"/>
      <c r="AF121" s="120"/>
      <c r="AG121" s="120"/>
      <c r="AH121" s="120"/>
      <c r="AI121" s="120"/>
      <c r="AJ121" s="121"/>
      <c r="AK121" s="109"/>
      <c r="AL121" s="109"/>
      <c r="AM121" s="109"/>
      <c r="AN121" s="109"/>
      <c r="AO121" s="109"/>
      <c r="AP121" s="109"/>
      <c r="AQ121" s="109"/>
      <c r="AR121" s="109"/>
      <c r="AS121" s="109"/>
      <c r="AT121" s="109"/>
      <c r="AU121" s="109"/>
      <c r="AV121" s="109"/>
      <c r="AW121" s="109"/>
      <c r="AX121" s="109"/>
      <c r="AY121" s="109"/>
      <c r="AZ121" s="120"/>
      <c r="BA121" s="120"/>
      <c r="BB121" s="120"/>
      <c r="BC121" s="109"/>
      <c r="BD121" s="109"/>
      <c r="BE121" s="109"/>
      <c r="BF121" s="109"/>
      <c r="BG121" s="109"/>
      <c r="BH121" s="109"/>
      <c r="BI121" s="109"/>
      <c r="BJ121" s="109"/>
      <c r="BK121" s="109"/>
      <c r="BL121" s="109"/>
      <c r="BM121" s="109"/>
      <c r="BN121" s="109"/>
      <c r="BO121" s="109"/>
      <c r="BP121" s="109"/>
      <c r="BQ121" s="109"/>
      <c r="BR121" s="109"/>
      <c r="BS121" s="109"/>
      <c r="BT121" s="109"/>
      <c r="BU121" s="109"/>
      <c r="BV121" s="109"/>
      <c r="BW121" s="109"/>
      <c r="BX121" s="109"/>
      <c r="BY121" s="109"/>
      <c r="BZ121" s="109"/>
      <c r="CA121" s="109"/>
      <c r="CB121" s="109"/>
      <c r="CC121" s="109"/>
      <c r="CD121" s="109"/>
      <c r="CE121" s="109"/>
      <c r="CF121" s="109"/>
      <c r="CG121" s="120"/>
      <c r="CH121" s="120"/>
      <c r="CI121" s="120"/>
      <c r="CJ121" s="120"/>
      <c r="CK121" s="120"/>
      <c r="CL121" s="120"/>
      <c r="CM121" s="120"/>
      <c r="CN121" s="120"/>
      <c r="CO121" s="120"/>
      <c r="CP121" s="120"/>
      <c r="CQ121" s="109"/>
      <c r="CR121" s="109"/>
      <c r="CS121" s="120"/>
      <c r="CT121" s="120"/>
      <c r="CU121" s="120"/>
      <c r="CV121" s="120"/>
      <c r="CW121" s="931"/>
      <c r="CX121" s="931"/>
      <c r="CY121" s="931"/>
      <c r="CZ121" s="932"/>
      <c r="DA121" s="1015"/>
      <c r="DB121" s="931"/>
      <c r="DC121" s="931"/>
      <c r="DD121" s="210"/>
      <c r="DE121" s="109"/>
      <c r="DF121" s="109"/>
      <c r="DG121" s="109"/>
      <c r="DH121" s="109"/>
      <c r="DI121" s="109"/>
      <c r="DJ121" s="109"/>
      <c r="DK121" s="109"/>
      <c r="DL121" s="109"/>
      <c r="DM121" s="109"/>
      <c r="DN121" s="109"/>
      <c r="DO121" s="109"/>
      <c r="DP121" s="109"/>
      <c r="DQ121" s="109"/>
      <c r="DR121" s="109"/>
      <c r="DS121" s="109"/>
      <c r="DT121" s="109"/>
      <c r="DU121" s="109"/>
      <c r="DV121" s="109"/>
      <c r="DW121" s="109"/>
      <c r="DX121" s="109"/>
      <c r="DY121" s="109"/>
      <c r="DZ121" s="109"/>
      <c r="EA121" s="109"/>
      <c r="EB121" s="109"/>
      <c r="EC121" s="109"/>
      <c r="ED121" s="109"/>
      <c r="EE121" s="109"/>
      <c r="EF121" s="109"/>
      <c r="EG121" s="109"/>
      <c r="EH121" s="109"/>
      <c r="EI121" s="109"/>
      <c r="EJ121" s="109"/>
      <c r="EK121" s="109"/>
      <c r="EL121" s="109"/>
      <c r="EM121" s="109"/>
      <c r="EN121" s="109"/>
      <c r="EO121" s="109"/>
      <c r="EP121" s="109"/>
      <c r="EQ121" s="109"/>
      <c r="ER121" s="109"/>
      <c r="ES121" s="109"/>
      <c r="ET121" s="109"/>
      <c r="EU121" s="109"/>
      <c r="EV121" s="109"/>
      <c r="EW121" s="109"/>
      <c r="EX121" s="109"/>
      <c r="EY121" s="109"/>
      <c r="EZ121" s="109"/>
      <c r="FA121" s="109"/>
      <c r="FB121" s="109"/>
      <c r="FC121" s="109"/>
      <c r="FD121" s="109"/>
      <c r="FE121" s="109"/>
      <c r="FF121" s="109"/>
      <c r="FG121" s="109"/>
      <c r="FH121" s="109"/>
      <c r="FI121" s="109"/>
      <c r="FJ121" s="109"/>
      <c r="FK121" s="109"/>
      <c r="FL121" s="109"/>
      <c r="FM121" s="109"/>
      <c r="FN121" s="109"/>
      <c r="FO121" s="109"/>
      <c r="FP121" s="109"/>
      <c r="FQ121" s="109"/>
      <c r="FR121" s="109"/>
      <c r="FS121" s="109"/>
      <c r="FT121" s="109"/>
      <c r="FU121" s="120"/>
      <c r="FV121" s="120"/>
      <c r="FW121" s="120"/>
      <c r="FX121" s="120"/>
      <c r="FY121" s="120"/>
      <c r="FZ121" s="120"/>
      <c r="GA121" s="120"/>
      <c r="GB121" s="120"/>
      <c r="GC121" s="120"/>
      <c r="GD121" s="120"/>
      <c r="GE121" s="120"/>
      <c r="GF121" s="120"/>
      <c r="GG121" s="120"/>
      <c r="GH121" s="120"/>
      <c r="GI121" s="120"/>
      <c r="GJ121" s="120"/>
      <c r="GK121" s="120"/>
      <c r="GL121" s="120"/>
      <c r="GM121" s="120"/>
      <c r="GN121" s="120"/>
      <c r="GO121" s="109"/>
      <c r="GP121" s="931"/>
      <c r="GQ121" s="931"/>
      <c r="GR121" s="932"/>
      <c r="GS121" s="115"/>
      <c r="GT121" s="109"/>
      <c r="GU121" s="109"/>
      <c r="GV121" s="109"/>
      <c r="GW121" s="116"/>
    </row>
    <row r="122" spans="1:205" s="152" customFormat="1">
      <c r="A122" s="111"/>
      <c r="B122" s="119"/>
      <c r="C122" s="109"/>
      <c r="D122" s="109"/>
      <c r="E122" s="109"/>
      <c r="F122" s="109"/>
      <c r="G122" s="119"/>
      <c r="H122" s="117"/>
      <c r="I122" s="118"/>
      <c r="J122" s="119"/>
      <c r="K122" s="119"/>
      <c r="L122" s="119"/>
      <c r="M122" s="120"/>
      <c r="N122" s="120"/>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0"/>
      <c r="AP122" s="120"/>
      <c r="AQ122" s="120"/>
      <c r="AR122" s="120"/>
      <c r="AS122" s="120"/>
      <c r="AT122" s="120"/>
      <c r="AU122" s="120"/>
      <c r="AV122" s="120"/>
      <c r="AW122" s="120"/>
      <c r="AX122" s="120"/>
      <c r="AY122" s="120"/>
      <c r="AZ122" s="120"/>
      <c r="BA122" s="120"/>
      <c r="BB122" s="120"/>
      <c r="BC122" s="120"/>
      <c r="BD122" s="120"/>
      <c r="BE122" s="120"/>
      <c r="BF122" s="120"/>
      <c r="BG122" s="120"/>
      <c r="BH122" s="120"/>
      <c r="BI122" s="120"/>
      <c r="BJ122" s="120"/>
      <c r="BK122" s="120"/>
      <c r="BL122" s="120"/>
      <c r="BM122" s="120"/>
      <c r="BN122" s="120"/>
      <c r="BO122" s="120"/>
      <c r="BP122" s="120"/>
      <c r="BQ122" s="120"/>
      <c r="BR122" s="120"/>
      <c r="BS122" s="120"/>
      <c r="BT122" s="120"/>
      <c r="BU122" s="120"/>
      <c r="BV122" s="120"/>
      <c r="BW122" s="120"/>
      <c r="BX122" s="120"/>
      <c r="BY122" s="120"/>
      <c r="BZ122" s="120"/>
      <c r="CA122" s="120"/>
      <c r="CB122" s="120"/>
      <c r="CC122" s="120"/>
      <c r="CD122" s="120"/>
      <c r="CE122" s="120"/>
      <c r="CF122" s="120"/>
      <c r="CG122" s="120"/>
      <c r="CH122" s="120"/>
      <c r="CI122" s="120"/>
      <c r="CJ122" s="120"/>
      <c r="CK122" s="120"/>
      <c r="CL122" s="120"/>
      <c r="CM122" s="120"/>
      <c r="CN122" s="120"/>
      <c r="CO122" s="120"/>
      <c r="CP122" s="120"/>
      <c r="CQ122" s="120"/>
      <c r="CR122" s="120"/>
      <c r="CS122" s="120"/>
      <c r="CT122" s="119"/>
      <c r="CU122" s="119"/>
      <c r="CV122" s="119"/>
      <c r="CW122" s="109"/>
      <c r="CX122" s="120"/>
      <c r="CY122" s="120"/>
      <c r="CZ122" s="120"/>
      <c r="DA122" s="922" t="s">
        <v>239</v>
      </c>
      <c r="DB122" s="923"/>
      <c r="DC122" s="923"/>
      <c r="DD122" s="923"/>
      <c r="DE122" s="923"/>
      <c r="DF122" s="923"/>
      <c r="DG122" s="923"/>
      <c r="DH122" s="923"/>
      <c r="DI122" s="923"/>
      <c r="DJ122" s="923"/>
      <c r="DK122" s="923"/>
      <c r="DL122" s="923"/>
      <c r="DM122" s="923"/>
      <c r="DN122" s="923"/>
      <c r="DO122" s="923"/>
      <c r="DP122" s="923"/>
      <c r="DQ122" s="923"/>
      <c r="DR122" s="923"/>
      <c r="DS122" s="923"/>
      <c r="DT122" s="923"/>
      <c r="DU122" s="923"/>
      <c r="DV122" s="923"/>
      <c r="DW122" s="923"/>
      <c r="DX122" s="923"/>
      <c r="DY122" s="923"/>
      <c r="DZ122" s="923"/>
      <c r="EA122" s="923"/>
      <c r="EB122" s="923"/>
      <c r="EC122" s="923"/>
      <c r="ED122" s="923"/>
      <c r="EE122" s="923"/>
      <c r="EF122" s="923"/>
      <c r="EG122" s="923"/>
      <c r="EH122" s="923"/>
      <c r="EI122" s="923"/>
      <c r="EJ122" s="923"/>
      <c r="EK122" s="923"/>
      <c r="EL122" s="923"/>
      <c r="EM122" s="923"/>
      <c r="EN122" s="923"/>
      <c r="EO122" s="923"/>
      <c r="EP122" s="923"/>
      <c r="EQ122" s="923"/>
      <c r="ER122" s="923"/>
      <c r="ES122" s="923"/>
      <c r="ET122" s="923"/>
      <c r="EU122" s="923"/>
      <c r="EV122" s="923"/>
      <c r="EW122" s="923"/>
      <c r="EX122" s="923"/>
      <c r="EY122" s="923"/>
      <c r="EZ122" s="923"/>
      <c r="FA122" s="923"/>
      <c r="FB122" s="923"/>
      <c r="FC122" s="923"/>
      <c r="FD122" s="923"/>
      <c r="FE122" s="923"/>
      <c r="FF122" s="923"/>
      <c r="FG122" s="923"/>
      <c r="FH122" s="923"/>
      <c r="FI122" s="923"/>
      <c r="FJ122" s="923"/>
      <c r="FK122" s="923"/>
      <c r="FL122" s="923"/>
      <c r="FM122" s="923"/>
      <c r="FN122" s="923"/>
      <c r="FO122" s="923"/>
      <c r="FP122" s="923"/>
      <c r="FQ122" s="923"/>
      <c r="FR122" s="923"/>
      <c r="FS122" s="125"/>
      <c r="FT122" s="120"/>
      <c r="FU122" s="120"/>
      <c r="FV122" s="120"/>
      <c r="FW122" s="120"/>
      <c r="FX122" s="120"/>
      <c r="FY122" s="120"/>
      <c r="FZ122" s="120"/>
      <c r="GA122" s="120"/>
      <c r="GB122" s="120"/>
      <c r="GC122" s="120"/>
      <c r="GD122" s="120"/>
      <c r="GE122" s="120"/>
      <c r="GF122" s="120"/>
      <c r="GG122" s="120"/>
      <c r="GH122" s="120"/>
      <c r="GI122" s="120"/>
      <c r="GJ122" s="120"/>
      <c r="GK122" s="120"/>
      <c r="GL122" s="120"/>
      <c r="GM122" s="120"/>
      <c r="GN122" s="120"/>
      <c r="GO122" s="120"/>
      <c r="GP122" s="120"/>
      <c r="GQ122" s="120"/>
      <c r="GR122" s="124"/>
      <c r="GS122" s="109"/>
      <c r="GT122" s="109"/>
      <c r="GU122" s="109"/>
      <c r="GV122" s="109"/>
      <c r="GW122" s="116"/>
    </row>
    <row r="123" spans="1:205" s="152" customFormat="1">
      <c r="A123" s="111"/>
      <c r="B123" s="126"/>
      <c r="C123" s="109"/>
      <c r="D123" s="109"/>
      <c r="E123" s="109"/>
      <c r="F123" s="109"/>
      <c r="G123" s="127"/>
      <c r="H123" s="211"/>
      <c r="I123" s="922" t="s">
        <v>239</v>
      </c>
      <c r="J123" s="923"/>
      <c r="K123" s="923"/>
      <c r="L123" s="923"/>
      <c r="M123" s="923"/>
      <c r="N123" s="923"/>
      <c r="O123" s="923"/>
      <c r="P123" s="923"/>
      <c r="Q123" s="923"/>
      <c r="R123" s="923"/>
      <c r="S123" s="923"/>
      <c r="T123" s="923"/>
      <c r="U123" s="923"/>
      <c r="V123" s="923"/>
      <c r="W123" s="923"/>
      <c r="X123" s="923"/>
      <c r="Y123" s="923"/>
      <c r="Z123" s="923"/>
      <c r="AA123" s="923"/>
      <c r="AB123" s="923"/>
      <c r="AC123" s="923"/>
      <c r="AD123" s="923"/>
      <c r="AE123" s="923"/>
      <c r="AF123" s="923"/>
      <c r="AG123" s="923"/>
      <c r="AH123" s="923"/>
      <c r="AI123" s="923"/>
      <c r="AJ123" s="923"/>
      <c r="AK123" s="923"/>
      <c r="AL123" s="923"/>
      <c r="AM123" s="923"/>
      <c r="AN123" s="923"/>
      <c r="AO123" s="923"/>
      <c r="AP123" s="923"/>
      <c r="AQ123" s="923"/>
      <c r="AR123" s="923"/>
      <c r="AS123" s="923"/>
      <c r="AT123" s="923"/>
      <c r="AU123" s="923"/>
      <c r="AV123" s="923"/>
      <c r="AW123" s="923"/>
      <c r="AX123" s="923"/>
      <c r="AY123" s="923"/>
      <c r="AZ123" s="923"/>
      <c r="BA123" s="923"/>
      <c r="BB123" s="923"/>
      <c r="BC123" s="923"/>
      <c r="BD123" s="923"/>
      <c r="BE123" s="923"/>
      <c r="BF123" s="923"/>
      <c r="BG123" s="923"/>
      <c r="BH123" s="923"/>
      <c r="BI123" s="923"/>
      <c r="BJ123" s="923"/>
      <c r="BK123" s="923"/>
      <c r="BL123" s="923"/>
      <c r="BM123" s="923"/>
      <c r="BN123" s="923"/>
      <c r="BO123" s="923"/>
      <c r="BP123" s="923"/>
      <c r="BQ123" s="923"/>
      <c r="BR123" s="923"/>
      <c r="BS123" s="923"/>
      <c r="BT123" s="923"/>
      <c r="BU123" s="923"/>
      <c r="BV123" s="923"/>
      <c r="BW123" s="923"/>
      <c r="BX123" s="923"/>
      <c r="BY123" s="923"/>
      <c r="BZ123" s="924"/>
      <c r="CA123" s="125"/>
      <c r="CB123" s="120"/>
      <c r="CC123" s="120"/>
      <c r="CD123" s="120"/>
      <c r="CE123" s="120"/>
      <c r="CF123" s="174"/>
      <c r="CG123" s="996" t="s">
        <v>240</v>
      </c>
      <c r="CH123" s="923"/>
      <c r="CI123" s="923"/>
      <c r="CJ123" s="923"/>
      <c r="CK123" s="923"/>
      <c r="CL123" s="923"/>
      <c r="CM123" s="923"/>
      <c r="CN123" s="923"/>
      <c r="CO123" s="923"/>
      <c r="CP123" s="923"/>
      <c r="CQ123" s="923"/>
      <c r="CR123" s="923"/>
      <c r="CS123" s="923"/>
      <c r="CT123" s="923"/>
      <c r="CU123" s="923"/>
      <c r="CV123" s="923"/>
      <c r="CW123" s="923"/>
      <c r="CX123" s="923"/>
      <c r="CY123" s="923"/>
      <c r="CZ123" s="997"/>
      <c r="DA123" s="212"/>
      <c r="DB123" s="109"/>
      <c r="DC123" s="109"/>
      <c r="DD123" s="130"/>
      <c r="DE123" s="130"/>
      <c r="DF123" s="130"/>
      <c r="DG123" s="130"/>
      <c r="DH123" s="130"/>
      <c r="DI123" s="130"/>
      <c r="DJ123" s="109"/>
      <c r="DK123" s="109"/>
      <c r="DL123" s="116"/>
      <c r="DM123" s="996" t="s">
        <v>241</v>
      </c>
      <c r="DN123" s="923"/>
      <c r="DO123" s="923"/>
      <c r="DP123" s="923"/>
      <c r="DQ123" s="923"/>
      <c r="DR123" s="923"/>
      <c r="DS123" s="923"/>
      <c r="DT123" s="923"/>
      <c r="DU123" s="923"/>
      <c r="DV123" s="923"/>
      <c r="DW123" s="923"/>
      <c r="DX123" s="923"/>
      <c r="DY123" s="923"/>
      <c r="DZ123" s="923"/>
      <c r="EA123" s="923"/>
      <c r="EB123" s="923"/>
      <c r="EC123" s="923"/>
      <c r="ED123" s="923"/>
      <c r="EE123" s="923"/>
      <c r="EF123" s="923"/>
      <c r="EG123" s="923"/>
      <c r="EH123" s="923"/>
      <c r="EI123" s="923"/>
      <c r="EJ123" s="923"/>
      <c r="EK123" s="923"/>
      <c r="EL123" s="923"/>
      <c r="EM123" s="923"/>
      <c r="EN123" s="923"/>
      <c r="EO123" s="923"/>
      <c r="EP123" s="923"/>
      <c r="EQ123" s="923"/>
      <c r="ER123" s="923"/>
      <c r="ES123" s="923"/>
      <c r="ET123" s="923"/>
      <c r="EU123" s="923"/>
      <c r="EV123" s="923"/>
      <c r="EW123" s="923"/>
      <c r="EX123" s="923"/>
      <c r="EY123" s="923"/>
      <c r="EZ123" s="923"/>
      <c r="FA123" s="923"/>
      <c r="FB123" s="923"/>
      <c r="FC123" s="923"/>
      <c r="FD123" s="923"/>
      <c r="FE123" s="923"/>
      <c r="FF123" s="923"/>
      <c r="FG123" s="923"/>
      <c r="FH123" s="923"/>
      <c r="FI123" s="923"/>
      <c r="FJ123" s="923"/>
      <c r="FK123" s="923"/>
      <c r="FL123" s="923"/>
      <c r="FM123" s="923"/>
      <c r="FN123" s="923"/>
      <c r="FO123" s="923"/>
      <c r="FP123" s="924"/>
      <c r="FQ123" s="129"/>
      <c r="FR123" s="130"/>
      <c r="FS123" s="129"/>
      <c r="FT123" s="130"/>
      <c r="FU123" s="120"/>
      <c r="FV123" s="120"/>
      <c r="FW123" s="120"/>
      <c r="FX123" s="120"/>
      <c r="FY123" s="996" t="s">
        <v>240</v>
      </c>
      <c r="FZ123" s="923"/>
      <c r="GA123" s="923"/>
      <c r="GB123" s="923"/>
      <c r="GC123" s="923"/>
      <c r="GD123" s="923"/>
      <c r="GE123" s="923"/>
      <c r="GF123" s="923"/>
      <c r="GG123" s="923"/>
      <c r="GH123" s="923"/>
      <c r="GI123" s="923"/>
      <c r="GJ123" s="923"/>
      <c r="GK123" s="923"/>
      <c r="GL123" s="923"/>
      <c r="GM123" s="923"/>
      <c r="GN123" s="923"/>
      <c r="GO123" s="923"/>
      <c r="GP123" s="923"/>
      <c r="GQ123" s="923"/>
      <c r="GR123" s="997"/>
      <c r="GS123" s="109"/>
      <c r="GT123" s="109"/>
      <c r="GU123" s="109"/>
      <c r="GV123" s="109"/>
      <c r="GW123" s="116"/>
    </row>
    <row r="124" spans="1:205" s="152" customFormat="1">
      <c r="A124" s="111"/>
      <c r="B124" s="126"/>
      <c r="C124" s="109"/>
      <c r="D124" s="109"/>
      <c r="E124" s="109"/>
      <c r="F124" s="109"/>
      <c r="G124" s="127"/>
      <c r="H124" s="211"/>
      <c r="I124" s="128"/>
      <c r="J124" s="120"/>
      <c r="K124" s="120"/>
      <c r="L124" s="120"/>
      <c r="M124" s="120"/>
      <c r="N124" s="120"/>
      <c r="O124" s="120"/>
      <c r="P124" s="120"/>
      <c r="Q124" s="120"/>
      <c r="R124" s="120"/>
      <c r="S124" s="120"/>
      <c r="T124" s="120"/>
      <c r="U124" s="120"/>
      <c r="V124" s="120"/>
      <c r="W124" s="120"/>
      <c r="X124" s="120"/>
      <c r="Y124" s="120"/>
      <c r="Z124" s="120"/>
      <c r="AA124" s="120"/>
      <c r="AB124" s="120"/>
      <c r="AC124" s="120"/>
      <c r="AD124" s="120"/>
      <c r="AE124" s="120"/>
      <c r="AF124" s="120"/>
      <c r="AG124" s="120"/>
      <c r="AH124" s="120"/>
      <c r="AI124" s="120"/>
      <c r="AJ124" s="120"/>
      <c r="AK124" s="120"/>
      <c r="AL124" s="120"/>
      <c r="AM124" s="120"/>
      <c r="AN124" s="120"/>
      <c r="AO124" s="120"/>
      <c r="AP124" s="120"/>
      <c r="AQ124" s="120"/>
      <c r="AR124" s="120"/>
      <c r="AS124" s="120"/>
      <c r="AT124" s="120"/>
      <c r="AU124" s="120"/>
      <c r="AV124" s="120"/>
      <c r="AW124" s="120"/>
      <c r="AX124" s="120"/>
      <c r="AY124" s="120"/>
      <c r="AZ124" s="120"/>
      <c r="BA124" s="120"/>
      <c r="BB124" s="120"/>
      <c r="BC124" s="120"/>
      <c r="BD124" s="120"/>
      <c r="BE124" s="120"/>
      <c r="BF124" s="120"/>
      <c r="BG124" s="120"/>
      <c r="BH124" s="120"/>
      <c r="BI124" s="120"/>
      <c r="BJ124" s="120"/>
      <c r="BK124" s="120"/>
      <c r="BL124" s="120"/>
      <c r="BM124" s="120"/>
      <c r="BN124" s="120"/>
      <c r="BO124" s="120"/>
      <c r="BP124" s="120"/>
      <c r="BQ124" s="120"/>
      <c r="BR124" s="120"/>
      <c r="BS124" s="120"/>
      <c r="BT124" s="120"/>
      <c r="BU124" s="120"/>
      <c r="BV124" s="120"/>
      <c r="BW124" s="120"/>
      <c r="BX124" s="120"/>
      <c r="BY124" s="109"/>
      <c r="BZ124" s="109"/>
      <c r="CA124" s="954" t="s">
        <v>243</v>
      </c>
      <c r="CB124" s="955"/>
      <c r="CC124" s="955"/>
      <c r="CD124" s="955"/>
      <c r="CE124" s="955"/>
      <c r="CF124" s="956"/>
      <c r="CG124" s="996" t="s">
        <v>242</v>
      </c>
      <c r="CH124" s="923"/>
      <c r="CI124" s="923"/>
      <c r="CJ124" s="923"/>
      <c r="CK124" s="923"/>
      <c r="CL124" s="923"/>
      <c r="CM124" s="923"/>
      <c r="CN124" s="923"/>
      <c r="CO124" s="923"/>
      <c r="CP124" s="923"/>
      <c r="CQ124" s="923"/>
      <c r="CR124" s="923"/>
      <c r="CS124" s="923"/>
      <c r="CT124" s="923"/>
      <c r="CU124" s="923"/>
      <c r="CV124" s="923"/>
      <c r="CW124" s="923"/>
      <c r="CX124" s="923"/>
      <c r="CY124" s="923"/>
      <c r="CZ124" s="997"/>
      <c r="DA124" s="213"/>
      <c r="DB124" s="109"/>
      <c r="DC124" s="109"/>
      <c r="DD124" s="130"/>
      <c r="DE124" s="130"/>
      <c r="DF124" s="130"/>
      <c r="DG124" s="130"/>
      <c r="DH124" s="130"/>
      <c r="DI124" s="130"/>
      <c r="DJ124" s="109"/>
      <c r="DK124" s="109"/>
      <c r="DL124" s="116"/>
      <c r="DM124" s="943">
        <v>0.25</v>
      </c>
      <c r="DN124" s="944"/>
      <c r="DO124" s="944"/>
      <c r="DP124" s="944"/>
      <c r="DQ124" s="944"/>
      <c r="DR124" s="944"/>
      <c r="DS124" s="944"/>
      <c r="DT124" s="944"/>
      <c r="DU124" s="944"/>
      <c r="DV124" s="944"/>
      <c r="DW124" s="944"/>
      <c r="DX124" s="944"/>
      <c r="DY124" s="944"/>
      <c r="DZ124" s="944"/>
      <c r="EA124" s="944"/>
      <c r="EB124" s="945"/>
      <c r="EC124" s="969" t="s">
        <v>243</v>
      </c>
      <c r="ED124" s="970"/>
      <c r="EE124" s="970"/>
      <c r="EF124" s="970"/>
      <c r="EG124" s="970"/>
      <c r="EH124" s="970"/>
      <c r="EI124" s="970"/>
      <c r="EJ124" s="971"/>
      <c r="EK124" s="1001" t="s">
        <v>268</v>
      </c>
      <c r="EL124" s="1002"/>
      <c r="EM124" s="1002"/>
      <c r="EN124" s="1002"/>
      <c r="EO124" s="1002"/>
      <c r="EP124" s="1002"/>
      <c r="EQ124" s="1002"/>
      <c r="ER124" s="1002"/>
      <c r="ES124" s="1002"/>
      <c r="ET124" s="1002"/>
      <c r="EU124" s="1002"/>
      <c r="EV124" s="1002"/>
      <c r="EW124" s="1002"/>
      <c r="EX124" s="1002"/>
      <c r="EY124" s="1002"/>
      <c r="EZ124" s="1002"/>
      <c r="FA124" s="1002"/>
      <c r="FB124" s="1002"/>
      <c r="FC124" s="1002"/>
      <c r="FD124" s="1002"/>
      <c r="FE124" s="1002"/>
      <c r="FF124" s="1002"/>
      <c r="FG124" s="1002"/>
      <c r="FH124" s="1002"/>
      <c r="FI124" s="1002"/>
      <c r="FJ124" s="1002"/>
      <c r="FK124" s="1002"/>
      <c r="FL124" s="1002"/>
      <c r="FM124" s="1002"/>
      <c r="FN124" s="1002"/>
      <c r="FO124" s="1002"/>
      <c r="FP124" s="1003"/>
      <c r="FQ124" s="175"/>
      <c r="FR124" s="176"/>
      <c r="FS124" s="954" t="s">
        <v>243</v>
      </c>
      <c r="FT124" s="955"/>
      <c r="FU124" s="955"/>
      <c r="FV124" s="955"/>
      <c r="FW124" s="955"/>
      <c r="FX124" s="956"/>
      <c r="FY124" s="963" t="s">
        <v>242</v>
      </c>
      <c r="FZ124" s="964"/>
      <c r="GA124" s="964"/>
      <c r="GB124" s="964"/>
      <c r="GC124" s="964"/>
      <c r="GD124" s="964"/>
      <c r="GE124" s="964"/>
      <c r="GF124" s="964"/>
      <c r="GG124" s="964"/>
      <c r="GH124" s="964"/>
      <c r="GI124" s="964"/>
      <c r="GJ124" s="964"/>
      <c r="GK124" s="964"/>
      <c r="GL124" s="964"/>
      <c r="GM124" s="964"/>
      <c r="GN124" s="964"/>
      <c r="GO124" s="964"/>
      <c r="GP124" s="964"/>
      <c r="GQ124" s="964"/>
      <c r="GR124" s="965"/>
      <c r="GS124" s="109"/>
      <c r="GT124" s="109"/>
      <c r="GU124" s="109"/>
      <c r="GV124" s="109"/>
      <c r="GW124" s="116"/>
    </row>
    <row r="125" spans="1:205" s="152" customFormat="1">
      <c r="A125" s="111"/>
      <c r="B125" s="109"/>
      <c r="C125" s="109"/>
      <c r="D125" s="109"/>
      <c r="E125" s="109"/>
      <c r="F125" s="109"/>
      <c r="G125" s="127"/>
      <c r="H125" s="127"/>
      <c r="I125" s="966" t="s">
        <v>269</v>
      </c>
      <c r="J125" s="967"/>
      <c r="K125" s="967"/>
      <c r="L125" s="967"/>
      <c r="M125" s="967"/>
      <c r="N125" s="967"/>
      <c r="O125" s="967"/>
      <c r="P125" s="967"/>
      <c r="Q125" s="967"/>
      <c r="R125" s="967"/>
      <c r="S125" s="967"/>
      <c r="T125" s="967"/>
      <c r="U125" s="967"/>
      <c r="V125" s="967"/>
      <c r="W125" s="967"/>
      <c r="X125" s="967"/>
      <c r="Y125" s="967"/>
      <c r="Z125" s="967"/>
      <c r="AA125" s="967"/>
      <c r="AB125" s="967"/>
      <c r="AC125" s="967"/>
      <c r="AD125" s="967"/>
      <c r="AE125" s="967"/>
      <c r="AF125" s="967"/>
      <c r="AG125" s="967"/>
      <c r="AH125" s="967"/>
      <c r="AI125" s="967"/>
      <c r="AJ125" s="968"/>
      <c r="AK125" s="969" t="s">
        <v>243</v>
      </c>
      <c r="AL125" s="970"/>
      <c r="AM125" s="970"/>
      <c r="AN125" s="970"/>
      <c r="AO125" s="970"/>
      <c r="AP125" s="970"/>
      <c r="AQ125" s="970"/>
      <c r="AR125" s="971"/>
      <c r="AS125" s="975" t="s">
        <v>265</v>
      </c>
      <c r="AT125" s="967"/>
      <c r="AU125" s="967"/>
      <c r="AV125" s="967"/>
      <c r="AW125" s="967"/>
      <c r="AX125" s="967"/>
      <c r="AY125" s="967"/>
      <c r="AZ125" s="967"/>
      <c r="BA125" s="967"/>
      <c r="BB125" s="967"/>
      <c r="BC125" s="967"/>
      <c r="BD125" s="967"/>
      <c r="BE125" s="967"/>
      <c r="BF125" s="967"/>
      <c r="BG125" s="967"/>
      <c r="BH125" s="967"/>
      <c r="BI125" s="967"/>
      <c r="BJ125" s="967"/>
      <c r="BK125" s="967"/>
      <c r="BL125" s="967"/>
      <c r="BM125" s="967"/>
      <c r="BN125" s="967"/>
      <c r="BO125" s="967"/>
      <c r="BP125" s="967"/>
      <c r="BQ125" s="967"/>
      <c r="BR125" s="967"/>
      <c r="BS125" s="967"/>
      <c r="BT125" s="967"/>
      <c r="BU125" s="967"/>
      <c r="BV125" s="967"/>
      <c r="BW125" s="967"/>
      <c r="BX125" s="967"/>
      <c r="BY125" s="967"/>
      <c r="BZ125" s="968"/>
      <c r="CA125" s="957"/>
      <c r="CB125" s="958"/>
      <c r="CC125" s="958"/>
      <c r="CD125" s="958"/>
      <c r="CE125" s="958"/>
      <c r="CF125" s="959"/>
      <c r="CG125" s="976" t="s">
        <v>270</v>
      </c>
      <c r="CH125" s="977"/>
      <c r="CI125" s="977"/>
      <c r="CJ125" s="977"/>
      <c r="CK125" s="977"/>
      <c r="CL125" s="977"/>
      <c r="CM125" s="977"/>
      <c r="CN125" s="977"/>
      <c r="CO125" s="977"/>
      <c r="CP125" s="977"/>
      <c r="CQ125" s="977"/>
      <c r="CR125" s="977"/>
      <c r="CS125" s="977"/>
      <c r="CT125" s="977"/>
      <c r="CU125" s="977"/>
      <c r="CV125" s="977"/>
      <c r="CW125" s="977"/>
      <c r="CX125" s="977"/>
      <c r="CY125" s="977"/>
      <c r="CZ125" s="978"/>
      <c r="DA125" s="966" t="s">
        <v>269</v>
      </c>
      <c r="DB125" s="967"/>
      <c r="DC125" s="967"/>
      <c r="DD125" s="967"/>
      <c r="DE125" s="967"/>
      <c r="DF125" s="967"/>
      <c r="DG125" s="967"/>
      <c r="DH125" s="967"/>
      <c r="DI125" s="967"/>
      <c r="DJ125" s="967"/>
      <c r="DK125" s="967"/>
      <c r="DL125" s="967"/>
      <c r="DM125" s="967"/>
      <c r="DN125" s="967"/>
      <c r="DO125" s="967"/>
      <c r="DP125" s="967"/>
      <c r="DQ125" s="967"/>
      <c r="DR125" s="967"/>
      <c r="DS125" s="967"/>
      <c r="DT125" s="967"/>
      <c r="DU125" s="967"/>
      <c r="DV125" s="967"/>
      <c r="DW125" s="967"/>
      <c r="DX125" s="967"/>
      <c r="DY125" s="967"/>
      <c r="DZ125" s="967"/>
      <c r="EA125" s="967"/>
      <c r="EB125" s="968"/>
      <c r="EC125" s="998"/>
      <c r="ED125" s="999"/>
      <c r="EE125" s="999"/>
      <c r="EF125" s="999"/>
      <c r="EG125" s="999"/>
      <c r="EH125" s="999"/>
      <c r="EI125" s="999"/>
      <c r="EJ125" s="1000"/>
      <c r="EK125" s="975" t="s">
        <v>265</v>
      </c>
      <c r="EL125" s="967"/>
      <c r="EM125" s="967"/>
      <c r="EN125" s="967"/>
      <c r="EO125" s="967"/>
      <c r="EP125" s="967"/>
      <c r="EQ125" s="967"/>
      <c r="ER125" s="967"/>
      <c r="ES125" s="967"/>
      <c r="ET125" s="967"/>
      <c r="EU125" s="967"/>
      <c r="EV125" s="967"/>
      <c r="EW125" s="967"/>
      <c r="EX125" s="967"/>
      <c r="EY125" s="967"/>
      <c r="EZ125" s="967"/>
      <c r="FA125" s="967"/>
      <c r="FB125" s="967"/>
      <c r="FC125" s="967"/>
      <c r="FD125" s="967"/>
      <c r="FE125" s="967"/>
      <c r="FF125" s="967"/>
      <c r="FG125" s="967"/>
      <c r="FH125" s="967"/>
      <c r="FI125" s="967"/>
      <c r="FJ125" s="967"/>
      <c r="FK125" s="967"/>
      <c r="FL125" s="967"/>
      <c r="FM125" s="967"/>
      <c r="FN125" s="967"/>
      <c r="FO125" s="967"/>
      <c r="FP125" s="967"/>
      <c r="FQ125" s="967"/>
      <c r="FR125" s="214"/>
      <c r="FS125" s="957"/>
      <c r="FT125" s="958"/>
      <c r="FU125" s="958"/>
      <c r="FV125" s="958"/>
      <c r="FW125" s="958"/>
      <c r="FX125" s="959"/>
      <c r="FY125" s="976" t="s">
        <v>270</v>
      </c>
      <c r="FZ125" s="977"/>
      <c r="GA125" s="977"/>
      <c r="GB125" s="977"/>
      <c r="GC125" s="977"/>
      <c r="GD125" s="977"/>
      <c r="GE125" s="977"/>
      <c r="GF125" s="977"/>
      <c r="GG125" s="977"/>
      <c r="GH125" s="977"/>
      <c r="GI125" s="977"/>
      <c r="GJ125" s="977"/>
      <c r="GK125" s="977"/>
      <c r="GL125" s="977"/>
      <c r="GM125" s="977"/>
      <c r="GN125" s="977"/>
      <c r="GO125" s="977"/>
      <c r="GP125" s="977"/>
      <c r="GQ125" s="977"/>
      <c r="GR125" s="978"/>
      <c r="GS125" s="109"/>
      <c r="GT125" s="109"/>
      <c r="GU125" s="109"/>
      <c r="GV125" s="109"/>
      <c r="GW125" s="116"/>
    </row>
    <row r="126" spans="1:205" s="152" customFormat="1">
      <c r="A126" s="137"/>
      <c r="B126" s="110"/>
      <c r="C126" s="110"/>
      <c r="D126" s="110"/>
      <c r="E126" s="110"/>
      <c r="F126" s="110"/>
      <c r="G126" s="138"/>
      <c r="H126" s="138"/>
      <c r="I126" s="988" t="s">
        <v>266</v>
      </c>
      <c r="J126" s="989"/>
      <c r="K126" s="989"/>
      <c r="L126" s="989"/>
      <c r="M126" s="989"/>
      <c r="N126" s="989"/>
      <c r="O126" s="989"/>
      <c r="P126" s="989"/>
      <c r="Q126" s="989"/>
      <c r="R126" s="989"/>
      <c r="S126" s="989"/>
      <c r="T126" s="989"/>
      <c r="U126" s="989"/>
      <c r="V126" s="989"/>
      <c r="W126" s="989"/>
      <c r="X126" s="989"/>
      <c r="Y126" s="989"/>
      <c r="Z126" s="989"/>
      <c r="AA126" s="989"/>
      <c r="AB126" s="989"/>
      <c r="AC126" s="989"/>
      <c r="AD126" s="989"/>
      <c r="AE126" s="989"/>
      <c r="AF126" s="989"/>
      <c r="AG126" s="989"/>
      <c r="AH126" s="989"/>
      <c r="AI126" s="989"/>
      <c r="AJ126" s="990"/>
      <c r="AK126" s="972"/>
      <c r="AL126" s="973"/>
      <c r="AM126" s="973"/>
      <c r="AN126" s="973"/>
      <c r="AO126" s="973"/>
      <c r="AP126" s="973"/>
      <c r="AQ126" s="973"/>
      <c r="AR126" s="974"/>
      <c r="AS126" s="991" t="s">
        <v>266</v>
      </c>
      <c r="AT126" s="992"/>
      <c r="AU126" s="992"/>
      <c r="AV126" s="992"/>
      <c r="AW126" s="992"/>
      <c r="AX126" s="992"/>
      <c r="AY126" s="992"/>
      <c r="AZ126" s="992"/>
      <c r="BA126" s="992"/>
      <c r="BB126" s="992"/>
      <c r="BC126" s="992"/>
      <c r="BD126" s="992"/>
      <c r="BE126" s="992"/>
      <c r="BF126" s="992"/>
      <c r="BG126" s="992"/>
      <c r="BH126" s="992"/>
      <c r="BI126" s="992"/>
      <c r="BJ126" s="992"/>
      <c r="BK126" s="992"/>
      <c r="BL126" s="992"/>
      <c r="BM126" s="992"/>
      <c r="BN126" s="992"/>
      <c r="BO126" s="992"/>
      <c r="BP126" s="992"/>
      <c r="BQ126" s="992"/>
      <c r="BR126" s="992"/>
      <c r="BS126" s="992"/>
      <c r="BT126" s="992"/>
      <c r="BU126" s="992"/>
      <c r="BV126" s="992"/>
      <c r="BW126" s="992"/>
      <c r="BX126" s="992"/>
      <c r="BY126" s="992"/>
      <c r="BZ126" s="993"/>
      <c r="CA126" s="960"/>
      <c r="CB126" s="961"/>
      <c r="CC126" s="961"/>
      <c r="CD126" s="961"/>
      <c r="CE126" s="961"/>
      <c r="CF126" s="962"/>
      <c r="CG126" s="994" t="s">
        <v>266</v>
      </c>
      <c r="CH126" s="989"/>
      <c r="CI126" s="989"/>
      <c r="CJ126" s="989"/>
      <c r="CK126" s="989"/>
      <c r="CL126" s="989"/>
      <c r="CM126" s="989"/>
      <c r="CN126" s="989"/>
      <c r="CO126" s="989"/>
      <c r="CP126" s="989"/>
      <c r="CQ126" s="989"/>
      <c r="CR126" s="989"/>
      <c r="CS126" s="989"/>
      <c r="CT126" s="989"/>
      <c r="CU126" s="989"/>
      <c r="CV126" s="989"/>
      <c r="CW126" s="989"/>
      <c r="CX126" s="989"/>
      <c r="CY126" s="989"/>
      <c r="CZ126" s="995"/>
      <c r="DA126" s="988" t="s">
        <v>266</v>
      </c>
      <c r="DB126" s="989"/>
      <c r="DC126" s="989"/>
      <c r="DD126" s="989"/>
      <c r="DE126" s="989"/>
      <c r="DF126" s="989"/>
      <c r="DG126" s="989"/>
      <c r="DH126" s="989"/>
      <c r="DI126" s="989"/>
      <c r="DJ126" s="989"/>
      <c r="DK126" s="989"/>
      <c r="DL126" s="989"/>
      <c r="DM126" s="989"/>
      <c r="DN126" s="989"/>
      <c r="DO126" s="989"/>
      <c r="DP126" s="989"/>
      <c r="DQ126" s="989"/>
      <c r="DR126" s="989"/>
      <c r="DS126" s="989"/>
      <c r="DT126" s="989"/>
      <c r="DU126" s="989"/>
      <c r="DV126" s="989"/>
      <c r="DW126" s="989"/>
      <c r="DX126" s="989"/>
      <c r="DY126" s="989"/>
      <c r="DZ126" s="989"/>
      <c r="EA126" s="989"/>
      <c r="EB126" s="990"/>
      <c r="EC126" s="972"/>
      <c r="ED126" s="973"/>
      <c r="EE126" s="973"/>
      <c r="EF126" s="973"/>
      <c r="EG126" s="973"/>
      <c r="EH126" s="973"/>
      <c r="EI126" s="973"/>
      <c r="EJ126" s="974"/>
      <c r="EK126" s="991" t="s">
        <v>266</v>
      </c>
      <c r="EL126" s="992"/>
      <c r="EM126" s="992"/>
      <c r="EN126" s="992"/>
      <c r="EO126" s="992"/>
      <c r="EP126" s="992"/>
      <c r="EQ126" s="992"/>
      <c r="ER126" s="992"/>
      <c r="ES126" s="992"/>
      <c r="ET126" s="992"/>
      <c r="EU126" s="992"/>
      <c r="EV126" s="992"/>
      <c r="EW126" s="992"/>
      <c r="EX126" s="992"/>
      <c r="EY126" s="992"/>
      <c r="EZ126" s="992"/>
      <c r="FA126" s="992"/>
      <c r="FB126" s="992"/>
      <c r="FC126" s="992"/>
      <c r="FD126" s="992"/>
      <c r="FE126" s="992"/>
      <c r="FF126" s="992"/>
      <c r="FG126" s="992"/>
      <c r="FH126" s="992"/>
      <c r="FI126" s="992"/>
      <c r="FJ126" s="992"/>
      <c r="FK126" s="992"/>
      <c r="FL126" s="992"/>
      <c r="FM126" s="992"/>
      <c r="FN126" s="992"/>
      <c r="FO126" s="992"/>
      <c r="FP126" s="992"/>
      <c r="FQ126" s="992"/>
      <c r="FR126" s="993"/>
      <c r="FS126" s="960"/>
      <c r="FT126" s="961"/>
      <c r="FU126" s="961"/>
      <c r="FV126" s="961"/>
      <c r="FW126" s="961"/>
      <c r="FX126" s="962"/>
      <c r="FY126" s="994" t="s">
        <v>266</v>
      </c>
      <c r="FZ126" s="989"/>
      <c r="GA126" s="989"/>
      <c r="GB126" s="989"/>
      <c r="GC126" s="989"/>
      <c r="GD126" s="989"/>
      <c r="GE126" s="989"/>
      <c r="GF126" s="989"/>
      <c r="GG126" s="989"/>
      <c r="GH126" s="989"/>
      <c r="GI126" s="989"/>
      <c r="GJ126" s="989"/>
      <c r="GK126" s="989"/>
      <c r="GL126" s="989"/>
      <c r="GM126" s="989"/>
      <c r="GN126" s="989"/>
      <c r="GO126" s="989"/>
      <c r="GP126" s="989"/>
      <c r="GQ126" s="989"/>
      <c r="GR126" s="995"/>
      <c r="GS126" s="110"/>
      <c r="GT126" s="110"/>
      <c r="GU126" s="110"/>
      <c r="GV126" s="110"/>
      <c r="GW126" s="142"/>
    </row>
    <row r="127" spans="1:205" s="152" customFormat="1">
      <c r="A127" s="111"/>
      <c r="B127" s="109"/>
      <c r="C127" s="127"/>
      <c r="D127" s="143"/>
      <c r="E127" s="111"/>
      <c r="F127" s="109"/>
      <c r="G127" s="109"/>
      <c r="H127" s="113"/>
      <c r="I127" s="112"/>
      <c r="J127" s="109"/>
      <c r="K127" s="109"/>
      <c r="L127" s="116"/>
      <c r="M127" s="111"/>
      <c r="N127" s="109"/>
      <c r="O127" s="109"/>
      <c r="P127" s="109"/>
      <c r="Q127" s="109"/>
      <c r="R127" s="109"/>
      <c r="S127" s="109"/>
      <c r="T127" s="116"/>
      <c r="U127" s="111"/>
      <c r="V127" s="109"/>
      <c r="W127" s="109"/>
      <c r="X127" s="109"/>
      <c r="Y127" s="109"/>
      <c r="Z127" s="109"/>
      <c r="AA127" s="109"/>
      <c r="AB127" s="116"/>
      <c r="AC127" s="111"/>
      <c r="AD127" s="109"/>
      <c r="AE127" s="109"/>
      <c r="AF127" s="109"/>
      <c r="AG127" s="109"/>
      <c r="AH127" s="109"/>
      <c r="AI127" s="109"/>
      <c r="AJ127" s="116"/>
      <c r="AK127" s="111"/>
      <c r="AL127" s="113"/>
      <c r="AM127" s="113"/>
      <c r="AN127" s="109"/>
      <c r="AO127" s="109"/>
      <c r="AP127" s="109"/>
      <c r="AQ127" s="109"/>
      <c r="AR127" s="116"/>
      <c r="AS127" s="111"/>
      <c r="AT127" s="109"/>
      <c r="AU127" s="109"/>
      <c r="AV127" s="109"/>
      <c r="AW127" s="109"/>
      <c r="AX127" s="109"/>
      <c r="AY127" s="109"/>
      <c r="AZ127" s="116"/>
      <c r="BA127" s="111"/>
      <c r="BB127" s="109"/>
      <c r="BC127" s="109"/>
      <c r="BD127" s="109"/>
      <c r="BE127" s="109"/>
      <c r="BF127" s="109"/>
      <c r="BG127" s="109"/>
      <c r="BH127" s="116"/>
      <c r="BI127" s="111"/>
      <c r="BJ127" s="109"/>
      <c r="BK127" s="109"/>
      <c r="BL127" s="109"/>
      <c r="BM127" s="109"/>
      <c r="BN127" s="109"/>
      <c r="BO127" s="109"/>
      <c r="BP127" s="116"/>
      <c r="BQ127" s="111"/>
      <c r="BR127" s="109"/>
      <c r="BS127" s="109"/>
      <c r="BT127" s="109"/>
      <c r="BU127" s="109"/>
      <c r="BV127" s="109"/>
      <c r="BW127" s="109"/>
      <c r="BX127" s="109"/>
      <c r="BY127" s="144"/>
      <c r="BZ127" s="109"/>
      <c r="CA127" s="111"/>
      <c r="CB127" s="109"/>
      <c r="CC127" s="113"/>
      <c r="CD127" s="109"/>
      <c r="CE127" s="109"/>
      <c r="CF127" s="116"/>
      <c r="CG127" s="111"/>
      <c r="CH127" s="109"/>
      <c r="CI127" s="109"/>
      <c r="CJ127" s="109"/>
      <c r="CK127" s="109"/>
      <c r="CL127" s="109"/>
      <c r="CM127" s="109"/>
      <c r="CN127" s="116"/>
      <c r="CO127" s="111"/>
      <c r="CP127" s="109"/>
      <c r="CQ127" s="109"/>
      <c r="CR127" s="113"/>
      <c r="CS127" s="113"/>
      <c r="CT127" s="109"/>
      <c r="CU127" s="109"/>
      <c r="CV127" s="113"/>
      <c r="CW127" s="144"/>
      <c r="CX127" s="113"/>
      <c r="CY127" s="109"/>
      <c r="CZ127" s="113"/>
      <c r="DA127" s="112"/>
      <c r="DB127" s="109"/>
      <c r="DC127" s="109"/>
      <c r="DD127" s="116"/>
      <c r="DE127" s="111"/>
      <c r="DF127" s="109"/>
      <c r="DG127" s="109"/>
      <c r="DH127" s="109"/>
      <c r="DI127" s="109"/>
      <c r="DJ127" s="109"/>
      <c r="DK127" s="109"/>
      <c r="DL127" s="116"/>
      <c r="DM127" s="111"/>
      <c r="DN127" s="109"/>
      <c r="DO127" s="109"/>
      <c r="DP127" s="109"/>
      <c r="DQ127" s="109"/>
      <c r="DR127" s="109"/>
      <c r="DS127" s="109"/>
      <c r="DT127" s="116"/>
      <c r="DU127" s="111"/>
      <c r="DV127" s="109"/>
      <c r="DW127" s="109"/>
      <c r="DX127" s="109"/>
      <c r="DY127" s="109"/>
      <c r="DZ127" s="109"/>
      <c r="EA127" s="109"/>
      <c r="EB127" s="116"/>
      <c r="EC127" s="111"/>
      <c r="ED127" s="109"/>
      <c r="EE127" s="109"/>
      <c r="EF127" s="109"/>
      <c r="EG127" s="109"/>
      <c r="EH127" s="109"/>
      <c r="EI127" s="109"/>
      <c r="EJ127" s="116"/>
      <c r="EK127" s="111"/>
      <c r="EL127" s="109"/>
      <c r="EM127" s="109"/>
      <c r="EN127" s="109"/>
      <c r="EO127" s="109"/>
      <c r="EP127" s="109"/>
      <c r="EQ127" s="109"/>
      <c r="ER127" s="116"/>
      <c r="ES127" s="111"/>
      <c r="ET127" s="109"/>
      <c r="EU127" s="109"/>
      <c r="EV127" s="109"/>
      <c r="EW127" s="109"/>
      <c r="EX127" s="109"/>
      <c r="EY127" s="109"/>
      <c r="EZ127" s="116"/>
      <c r="FA127" s="111"/>
      <c r="FB127" s="109"/>
      <c r="FC127" s="109"/>
      <c r="FD127" s="109"/>
      <c r="FE127" s="109"/>
      <c r="FF127" s="109"/>
      <c r="FG127" s="109"/>
      <c r="FH127" s="116"/>
      <c r="FI127" s="111"/>
      <c r="FJ127" s="109"/>
      <c r="FK127" s="109"/>
      <c r="FL127" s="109"/>
      <c r="FM127" s="109"/>
      <c r="FN127" s="113"/>
      <c r="FO127" s="109"/>
      <c r="FP127" s="116"/>
      <c r="FQ127" s="111"/>
      <c r="FR127" s="113"/>
      <c r="FS127" s="111"/>
      <c r="FT127" s="109"/>
      <c r="FU127" s="113"/>
      <c r="FV127" s="113"/>
      <c r="FW127" s="109"/>
      <c r="FX127" s="116"/>
      <c r="FY127" s="111"/>
      <c r="FZ127" s="109"/>
      <c r="GA127" s="109"/>
      <c r="GB127" s="109"/>
      <c r="GC127" s="109"/>
      <c r="GD127" s="109"/>
      <c r="GE127" s="109"/>
      <c r="GF127" s="116"/>
      <c r="GG127" s="111"/>
      <c r="GH127" s="109"/>
      <c r="GI127" s="109"/>
      <c r="GJ127" s="109"/>
      <c r="GK127" s="109"/>
      <c r="GL127" s="109"/>
      <c r="GM127" s="109"/>
      <c r="GN127" s="109"/>
      <c r="GO127" s="111"/>
      <c r="GP127" s="109"/>
      <c r="GQ127" s="109"/>
      <c r="GR127" s="109"/>
      <c r="GS127" s="112"/>
      <c r="GT127" s="109"/>
      <c r="GU127" s="109"/>
      <c r="GV127" s="109"/>
      <c r="GW127" s="116"/>
    </row>
    <row r="128" spans="1:205" s="152" customFormat="1">
      <c r="A128" s="145"/>
      <c r="B128" s="146"/>
      <c r="C128" s="146"/>
      <c r="D128" s="936">
        <v>8</v>
      </c>
      <c r="E128" s="936"/>
      <c r="F128" s="122"/>
      <c r="G128" s="122"/>
      <c r="H128" s="122"/>
      <c r="I128" s="147"/>
      <c r="J128" s="122"/>
      <c r="K128" s="122"/>
      <c r="L128" s="936">
        <v>9</v>
      </c>
      <c r="M128" s="936"/>
      <c r="N128" s="936"/>
      <c r="O128" s="936"/>
      <c r="P128" s="936"/>
      <c r="Q128" s="936"/>
      <c r="R128" s="936">
        <v>10</v>
      </c>
      <c r="S128" s="936"/>
      <c r="T128" s="936"/>
      <c r="U128" s="936"/>
      <c r="V128" s="936"/>
      <c r="W128" s="936"/>
      <c r="X128" s="936"/>
      <c r="Y128" s="936"/>
      <c r="Z128" s="936">
        <v>11</v>
      </c>
      <c r="AA128" s="936"/>
      <c r="AB128" s="936"/>
      <c r="AC128" s="936"/>
      <c r="AD128" s="936"/>
      <c r="AE128" s="936"/>
      <c r="AF128" s="936"/>
      <c r="AG128" s="936"/>
      <c r="AH128" s="122"/>
      <c r="AI128" s="936">
        <v>12</v>
      </c>
      <c r="AJ128" s="936"/>
      <c r="AK128" s="936"/>
      <c r="AL128" s="122"/>
      <c r="AM128" s="122"/>
      <c r="AN128" s="122"/>
      <c r="AO128" s="122"/>
      <c r="AP128" s="936">
        <v>13</v>
      </c>
      <c r="AQ128" s="936"/>
      <c r="AR128" s="936"/>
      <c r="AS128" s="936"/>
      <c r="AT128" s="936"/>
      <c r="AU128" s="936"/>
      <c r="AV128" s="936"/>
      <c r="AW128" s="936"/>
      <c r="AX128" s="936">
        <v>14</v>
      </c>
      <c r="AY128" s="936"/>
      <c r="AZ128" s="936"/>
      <c r="BA128" s="936"/>
      <c r="BB128" s="936"/>
      <c r="BC128" s="936"/>
      <c r="BD128" s="936"/>
      <c r="BE128" s="936"/>
      <c r="BF128" s="936">
        <v>15</v>
      </c>
      <c r="BG128" s="936"/>
      <c r="BH128" s="936"/>
      <c r="BI128" s="936"/>
      <c r="BJ128" s="936"/>
      <c r="BK128" s="936"/>
      <c r="BL128" s="936"/>
      <c r="BM128" s="936"/>
      <c r="BN128" s="936">
        <v>16</v>
      </c>
      <c r="BO128" s="936"/>
      <c r="BP128" s="936"/>
      <c r="BQ128" s="936"/>
      <c r="BR128" s="936"/>
      <c r="BS128" s="936"/>
      <c r="BT128" s="122"/>
      <c r="BU128" s="122"/>
      <c r="BV128" s="122"/>
      <c r="BW128" s="936">
        <v>17</v>
      </c>
      <c r="BX128" s="936"/>
      <c r="BY128" s="936"/>
      <c r="BZ128" s="936"/>
      <c r="CA128" s="145"/>
      <c r="CB128" s="122"/>
      <c r="CC128" s="122"/>
      <c r="CD128" s="936">
        <v>18</v>
      </c>
      <c r="CE128" s="936"/>
      <c r="CF128" s="936"/>
      <c r="CG128" s="936"/>
      <c r="CH128" s="936"/>
      <c r="CI128" s="936"/>
      <c r="CJ128" s="936"/>
      <c r="CK128" s="936"/>
      <c r="CL128" s="936">
        <v>19</v>
      </c>
      <c r="CM128" s="936"/>
      <c r="CN128" s="936"/>
      <c r="CO128" s="936"/>
      <c r="CP128" s="936"/>
      <c r="CQ128" s="936"/>
      <c r="CR128" s="122"/>
      <c r="CS128" s="122"/>
      <c r="CT128" s="936">
        <v>20</v>
      </c>
      <c r="CU128" s="936"/>
      <c r="CV128" s="936"/>
      <c r="CW128" s="936"/>
      <c r="CX128" s="936"/>
      <c r="CY128" s="936"/>
      <c r="CZ128" s="109"/>
      <c r="DA128" s="115"/>
      <c r="DB128" s="936">
        <v>21</v>
      </c>
      <c r="DC128" s="936"/>
      <c r="DD128" s="936"/>
      <c r="DE128" s="936"/>
      <c r="DF128" s="936"/>
      <c r="DG128" s="936"/>
      <c r="DH128" s="936"/>
      <c r="DI128" s="936"/>
      <c r="DJ128" s="936">
        <v>22</v>
      </c>
      <c r="DK128" s="936"/>
      <c r="DL128" s="936"/>
      <c r="DM128" s="936"/>
      <c r="DN128" s="936"/>
      <c r="DO128" s="936"/>
      <c r="DP128" s="936"/>
      <c r="DQ128" s="936"/>
      <c r="DR128" s="936">
        <v>23</v>
      </c>
      <c r="DS128" s="936"/>
      <c r="DT128" s="936"/>
      <c r="DU128" s="936"/>
      <c r="DV128" s="936"/>
      <c r="DW128" s="936"/>
      <c r="DX128" s="936"/>
      <c r="DY128" s="936"/>
      <c r="DZ128" s="936">
        <v>0</v>
      </c>
      <c r="EA128" s="936"/>
      <c r="EB128" s="936"/>
      <c r="EC128" s="936"/>
      <c r="ED128" s="936"/>
      <c r="EE128" s="936"/>
      <c r="EF128" s="936"/>
      <c r="EG128" s="936"/>
      <c r="EH128" s="936">
        <v>1</v>
      </c>
      <c r="EI128" s="936"/>
      <c r="EJ128" s="936"/>
      <c r="EK128" s="936"/>
      <c r="EL128" s="936"/>
      <c r="EM128" s="936"/>
      <c r="EN128" s="936"/>
      <c r="EO128" s="936"/>
      <c r="EP128" s="936"/>
      <c r="EQ128" s="936"/>
      <c r="ER128" s="936">
        <v>2</v>
      </c>
      <c r="ES128" s="936"/>
      <c r="ET128" s="936"/>
      <c r="EU128" s="936"/>
      <c r="EV128" s="936"/>
      <c r="EW128" s="936"/>
      <c r="EX128" s="936"/>
      <c r="EY128" s="936"/>
      <c r="EZ128" s="936">
        <v>3</v>
      </c>
      <c r="FA128" s="936"/>
      <c r="FB128" s="936"/>
      <c r="FC128" s="936"/>
      <c r="FD128" s="936"/>
      <c r="FE128" s="936"/>
      <c r="FF128" s="936"/>
      <c r="FG128" s="936"/>
      <c r="FH128" s="936">
        <v>4</v>
      </c>
      <c r="FI128" s="936"/>
      <c r="FJ128" s="936"/>
      <c r="FK128" s="936"/>
      <c r="FL128" s="936"/>
      <c r="FM128" s="936"/>
      <c r="FN128" s="122"/>
      <c r="FO128" s="122"/>
      <c r="FP128" s="936">
        <v>5</v>
      </c>
      <c r="FQ128" s="936"/>
      <c r="FR128" s="122"/>
      <c r="FS128" s="145"/>
      <c r="FT128" s="122"/>
      <c r="FU128" s="122"/>
      <c r="FV128" s="122"/>
      <c r="FW128" s="122"/>
      <c r="FX128" s="936">
        <v>6</v>
      </c>
      <c r="FY128" s="936"/>
      <c r="FZ128" s="936"/>
      <c r="GA128" s="936"/>
      <c r="GB128" s="936"/>
      <c r="GC128" s="936"/>
      <c r="GD128" s="936"/>
      <c r="GE128" s="936"/>
      <c r="GF128" s="936">
        <v>7</v>
      </c>
      <c r="GG128" s="936"/>
      <c r="GH128" s="936"/>
      <c r="GI128" s="936"/>
      <c r="GJ128" s="936"/>
      <c r="GK128" s="936"/>
      <c r="GL128" s="936"/>
      <c r="GM128" s="936"/>
      <c r="GN128" s="936">
        <v>8</v>
      </c>
      <c r="GO128" s="936"/>
      <c r="GP128" s="123"/>
      <c r="GQ128" s="123"/>
      <c r="GR128" s="123"/>
      <c r="GS128" s="149"/>
      <c r="GT128" s="123"/>
      <c r="GU128" s="123"/>
      <c r="GV128" s="123"/>
      <c r="GW128" s="150"/>
    </row>
    <row r="129" spans="1:205" s="152" customFormat="1">
      <c r="A129" s="111"/>
      <c r="B129" s="109"/>
      <c r="C129" s="109"/>
      <c r="D129" s="109"/>
      <c r="F129" s="951">
        <v>0.35416666666666669</v>
      </c>
      <c r="G129" s="951"/>
      <c r="H129" s="951"/>
      <c r="I129" s="951"/>
      <c r="J129" s="951"/>
      <c r="K129" s="951"/>
      <c r="L129" s="951"/>
      <c r="M129" s="122"/>
      <c r="N129" s="109"/>
      <c r="O129" s="109"/>
      <c r="P129" s="109"/>
      <c r="Q129" s="109"/>
      <c r="R129" s="109"/>
      <c r="S129" s="109"/>
      <c r="T129" s="122"/>
      <c r="U129" s="122"/>
      <c r="V129" s="109"/>
      <c r="W129" s="109"/>
      <c r="X129" s="109"/>
      <c r="Y129" s="109"/>
      <c r="Z129" s="109"/>
      <c r="AA129" s="109"/>
      <c r="AB129" s="122"/>
      <c r="AC129" s="122"/>
      <c r="AD129" s="109"/>
      <c r="AE129" s="109"/>
      <c r="AF129" s="109"/>
      <c r="AG129" s="109"/>
      <c r="AH129" s="109"/>
      <c r="AI129" s="153"/>
      <c r="AJ129" s="153"/>
      <c r="AK129" s="153"/>
      <c r="AL129" s="153"/>
      <c r="AM129" s="153"/>
      <c r="AN129" s="153"/>
      <c r="AO129" s="153"/>
      <c r="AP129" s="153"/>
      <c r="AU129" s="154"/>
      <c r="BZ129" s="952" t="s">
        <v>271</v>
      </c>
      <c r="CA129" s="952"/>
      <c r="CB129" s="952"/>
      <c r="CC129" s="952"/>
      <c r="CD129" s="952"/>
      <c r="CE129" s="952"/>
      <c r="CF129" s="952"/>
      <c r="CG129" s="155"/>
      <c r="CH129" s="109"/>
      <c r="CI129" s="109"/>
      <c r="CJ129" s="109"/>
      <c r="CK129" s="109"/>
      <c r="CL129" s="109"/>
      <c r="CM129" s="109"/>
      <c r="CN129" s="109"/>
      <c r="CO129" s="109"/>
      <c r="CP129" s="109"/>
      <c r="CQ129" s="109"/>
      <c r="CR129" s="109"/>
      <c r="CS129" s="109"/>
      <c r="CT129" s="109"/>
      <c r="CU129" s="109"/>
      <c r="CV129" s="109"/>
      <c r="CW129" s="951">
        <v>0.85416666666666663</v>
      </c>
      <c r="CX129" s="936"/>
      <c r="CY129" s="936"/>
      <c r="CZ129" s="936"/>
      <c r="DA129" s="936"/>
      <c r="DB129" s="936"/>
      <c r="DC129" s="936"/>
      <c r="DD129" s="936"/>
      <c r="DE129" s="109"/>
      <c r="DF129" s="109"/>
      <c r="DG129" s="109"/>
      <c r="DH129" s="109"/>
      <c r="DI129" s="109"/>
      <c r="DJ129" s="109"/>
      <c r="DK129" s="109"/>
      <c r="DL129" s="109"/>
      <c r="DM129" s="109"/>
      <c r="DN129" s="109"/>
      <c r="DO129" s="109"/>
      <c r="DP129" s="109"/>
      <c r="DQ129" s="109"/>
      <c r="DR129" s="109"/>
      <c r="DS129" s="109"/>
      <c r="DT129" s="109"/>
      <c r="DU129" s="109"/>
      <c r="DV129" s="109"/>
      <c r="DW129" s="109"/>
      <c r="DX129" s="109"/>
      <c r="DY129" s="109"/>
      <c r="DZ129" s="109"/>
      <c r="EA129" s="109"/>
      <c r="EB129" s="109"/>
      <c r="EC129" s="109"/>
      <c r="ED129" s="109"/>
      <c r="EE129" s="109"/>
      <c r="EF129" s="109"/>
      <c r="EG129" s="109"/>
      <c r="EH129" s="109"/>
      <c r="EI129" s="109"/>
      <c r="EJ129" s="109"/>
      <c r="EK129" s="109"/>
      <c r="EL129" s="109"/>
      <c r="EM129" s="109"/>
      <c r="EN129" s="109"/>
      <c r="EO129" s="109"/>
      <c r="EP129" s="109"/>
      <c r="EQ129" s="109"/>
      <c r="ER129" s="109"/>
      <c r="ES129" s="109"/>
      <c r="ET129" s="109"/>
      <c r="EU129" s="109"/>
      <c r="EV129" s="109"/>
      <c r="EW129" s="109"/>
      <c r="EX129" s="109"/>
      <c r="EY129" s="109"/>
      <c r="EZ129" s="109"/>
      <c r="FA129" s="109"/>
      <c r="FB129" s="109"/>
      <c r="FC129" s="109"/>
      <c r="FD129" s="109"/>
      <c r="FE129" s="109"/>
      <c r="FF129" s="109"/>
      <c r="FG129" s="109"/>
      <c r="FH129" s="109"/>
      <c r="FI129" s="109"/>
      <c r="FJ129" s="109"/>
      <c r="FK129" s="109"/>
      <c r="FL129" s="109"/>
      <c r="FM129" s="109"/>
      <c r="FN129" s="109"/>
      <c r="FO129" s="109"/>
      <c r="FP129" s="109"/>
      <c r="FQ129" s="953">
        <v>0.21875</v>
      </c>
      <c r="FR129" s="953"/>
      <c r="FS129" s="953"/>
      <c r="FT129" s="953"/>
      <c r="FU129" s="953"/>
      <c r="FV129" s="953"/>
      <c r="FW129" s="953"/>
      <c r="FX129" s="953"/>
      <c r="FY129" s="109"/>
      <c r="FZ129" s="109"/>
      <c r="GA129" s="109"/>
      <c r="GB129" s="109"/>
      <c r="GC129" s="109"/>
      <c r="GD129" s="109"/>
      <c r="GE129" s="109"/>
      <c r="GF129" s="109"/>
      <c r="GG129" s="109"/>
      <c r="GH129" s="109"/>
      <c r="GI129" s="109"/>
      <c r="GJ129" s="109"/>
      <c r="GK129" s="109"/>
      <c r="GL129" s="109"/>
      <c r="GM129" s="109"/>
      <c r="GN129" s="109"/>
      <c r="GO129" s="951">
        <v>0.35416666666666669</v>
      </c>
      <c r="GP129" s="951"/>
      <c r="GQ129" s="951"/>
      <c r="GR129" s="951"/>
      <c r="GS129" s="951"/>
      <c r="GT129" s="951"/>
      <c r="GU129" s="951"/>
      <c r="GV129" s="109"/>
      <c r="GW129" s="116"/>
    </row>
    <row r="130" spans="1:205" s="152" customFormat="1">
      <c r="A130" s="215"/>
      <c r="B130" s="109"/>
      <c r="C130" s="109"/>
      <c r="D130" s="109"/>
      <c r="F130" s="122"/>
      <c r="G130" s="122"/>
      <c r="H130" s="122"/>
      <c r="I130" s="122"/>
      <c r="J130" s="122"/>
      <c r="K130" s="122"/>
      <c r="L130" s="122"/>
      <c r="M130" s="122"/>
      <c r="N130" s="109"/>
      <c r="O130" s="109"/>
      <c r="P130" s="109"/>
      <c r="Q130" s="109"/>
      <c r="R130" s="109"/>
      <c r="S130" s="109"/>
      <c r="T130" s="122"/>
      <c r="U130" s="122"/>
      <c r="V130" s="109"/>
      <c r="W130" s="109"/>
      <c r="X130" s="109"/>
      <c r="Y130" s="109"/>
      <c r="Z130" s="109"/>
      <c r="AA130" s="109"/>
      <c r="AB130" s="122"/>
      <c r="AC130" s="122"/>
      <c r="AD130" s="109"/>
      <c r="AE130" s="109"/>
      <c r="AF130" s="109"/>
      <c r="AG130" s="109"/>
      <c r="AH130" s="109"/>
      <c r="AI130" s="109"/>
      <c r="AJ130" s="122"/>
      <c r="AK130" s="122"/>
      <c r="AL130" s="109"/>
      <c r="AM130" s="109"/>
      <c r="AN130" s="109"/>
      <c r="AO130" s="109"/>
      <c r="AP130" s="109"/>
      <c r="AQ130" s="109"/>
      <c r="AR130" s="109"/>
      <c r="AS130" s="109"/>
      <c r="AT130" s="109"/>
      <c r="AU130" s="109"/>
      <c r="AV130" s="109"/>
      <c r="AW130" s="109"/>
      <c r="AX130" s="109"/>
      <c r="AY130" s="109"/>
      <c r="AZ130" s="109"/>
      <c r="BZ130" s="109"/>
      <c r="CA130" s="109"/>
      <c r="CB130" s="109"/>
      <c r="CC130" s="109"/>
      <c r="CD130" s="109"/>
      <c r="CE130" s="109"/>
      <c r="CF130" s="109"/>
      <c r="CG130" s="155"/>
      <c r="CH130" s="109"/>
      <c r="CI130" s="109"/>
      <c r="CJ130" s="109"/>
      <c r="CK130" s="109"/>
      <c r="CL130" s="109"/>
      <c r="CM130" s="109"/>
      <c r="CN130" s="109"/>
      <c r="CO130" s="109"/>
      <c r="CP130" s="109"/>
      <c r="CQ130" s="109"/>
      <c r="CR130" s="109"/>
      <c r="CS130" s="109"/>
      <c r="CT130" s="109"/>
      <c r="CU130" s="109"/>
      <c r="CV130" s="109"/>
      <c r="CW130" s="109"/>
      <c r="CX130" s="946" t="s">
        <v>272</v>
      </c>
      <c r="CY130" s="946"/>
      <c r="CZ130" s="946"/>
      <c r="DA130" s="946"/>
      <c r="DB130" s="946"/>
      <c r="DC130" s="946"/>
      <c r="DD130" s="109"/>
      <c r="DE130" s="109"/>
      <c r="DF130" s="109"/>
      <c r="DG130" s="109"/>
      <c r="DH130" s="109"/>
      <c r="DI130" s="109"/>
      <c r="DJ130" s="109"/>
      <c r="DK130" s="109"/>
      <c r="DL130" s="109"/>
      <c r="DM130" s="109"/>
      <c r="DN130" s="109"/>
      <c r="DO130" s="109"/>
      <c r="DP130" s="109"/>
      <c r="DQ130" s="109"/>
      <c r="DR130" s="109"/>
      <c r="DS130" s="109"/>
      <c r="DT130" s="109"/>
      <c r="DU130" s="109"/>
      <c r="DV130" s="109"/>
      <c r="DW130" s="109"/>
      <c r="DX130" s="109"/>
      <c r="DY130" s="109"/>
      <c r="DZ130" s="109"/>
      <c r="EA130" s="109"/>
      <c r="EB130" s="109"/>
      <c r="EC130" s="109"/>
      <c r="ED130" s="109"/>
      <c r="EE130" s="109"/>
      <c r="EF130" s="109"/>
      <c r="EG130" s="109"/>
      <c r="EH130" s="109"/>
      <c r="EI130" s="109"/>
      <c r="EJ130" s="109"/>
      <c r="EK130" s="109"/>
      <c r="EL130" s="109"/>
      <c r="EM130" s="109"/>
      <c r="EN130" s="109"/>
      <c r="EO130" s="109"/>
      <c r="EP130" s="109"/>
      <c r="EQ130" s="109"/>
      <c r="ER130" s="109"/>
      <c r="ES130" s="109"/>
      <c r="ET130" s="109"/>
      <c r="EU130" s="109"/>
      <c r="EV130" s="109"/>
      <c r="EW130" s="109"/>
      <c r="EX130" s="109"/>
      <c r="EY130" s="109"/>
      <c r="EZ130" s="109"/>
      <c r="FA130" s="109"/>
      <c r="FB130" s="109"/>
      <c r="FC130" s="109"/>
      <c r="FD130" s="109"/>
      <c r="FE130" s="109"/>
      <c r="FF130" s="109"/>
      <c r="FG130" s="109"/>
      <c r="FH130" s="109"/>
      <c r="FI130" s="109"/>
      <c r="FJ130" s="109"/>
      <c r="FK130" s="109"/>
      <c r="FL130" s="109"/>
      <c r="FM130" s="109"/>
      <c r="FN130" s="109"/>
      <c r="FO130" s="109"/>
      <c r="FP130" s="109"/>
      <c r="FQ130" s="109"/>
      <c r="FR130" s="109"/>
      <c r="FS130" s="109"/>
      <c r="FT130" s="109"/>
      <c r="FU130" s="109"/>
      <c r="FV130" s="109"/>
      <c r="FW130" s="109"/>
      <c r="FX130" s="155"/>
      <c r="FY130" s="109"/>
      <c r="FZ130" s="109"/>
      <c r="GA130" s="109"/>
      <c r="GB130" s="109"/>
      <c r="GC130" s="109"/>
      <c r="GD130" s="109"/>
      <c r="GE130" s="109"/>
      <c r="GF130" s="109"/>
      <c r="GG130" s="109"/>
      <c r="GH130" s="109"/>
      <c r="GI130" s="109"/>
      <c r="GJ130" s="109"/>
      <c r="GK130" s="109"/>
      <c r="GL130" s="109"/>
      <c r="GM130" s="109"/>
      <c r="GN130" s="109"/>
      <c r="GO130" s="109"/>
      <c r="GP130" s="109"/>
      <c r="GQ130" s="109"/>
      <c r="GR130" s="109"/>
      <c r="GS130" s="109"/>
      <c r="GT130" s="109"/>
      <c r="GU130" s="109"/>
      <c r="GV130" s="109"/>
      <c r="GW130" s="116"/>
    </row>
    <row r="131" spans="1:205" s="152" customFormat="1">
      <c r="A131" s="215"/>
      <c r="B131" s="109"/>
      <c r="C131" s="109"/>
      <c r="D131" s="109"/>
      <c r="F131" s="122"/>
      <c r="G131" s="122"/>
      <c r="H131" s="122"/>
      <c r="I131" s="122"/>
      <c r="J131" s="122"/>
      <c r="K131" s="122"/>
      <c r="L131" s="122"/>
      <c r="M131" s="122"/>
      <c r="N131" s="109"/>
      <c r="O131" s="109"/>
      <c r="P131" s="109"/>
      <c r="Q131" s="109"/>
      <c r="R131" s="109"/>
      <c r="S131" s="109"/>
      <c r="T131" s="122"/>
      <c r="U131" s="122"/>
      <c r="V131" s="109"/>
      <c r="W131" s="109"/>
      <c r="X131" s="109"/>
      <c r="Y131" s="109"/>
      <c r="Z131" s="109"/>
      <c r="AA131" s="109"/>
      <c r="AB131" s="122"/>
      <c r="AC131" s="122"/>
      <c r="AD131" s="109"/>
      <c r="AE131" s="109"/>
      <c r="AF131" s="109"/>
      <c r="AG131" s="109"/>
      <c r="AH131" s="109"/>
      <c r="AI131" s="109"/>
      <c r="AJ131" s="122"/>
      <c r="AK131" s="122"/>
      <c r="AL131" s="109"/>
      <c r="AM131" s="109"/>
      <c r="AN131" s="109"/>
      <c r="AO131" s="109"/>
      <c r="AP131" s="109"/>
      <c r="AQ131" s="109"/>
      <c r="AR131" s="109"/>
      <c r="AS131" s="109"/>
      <c r="AT131" s="109"/>
      <c r="AU131" s="109"/>
      <c r="AV131" s="109"/>
      <c r="AW131" s="109"/>
      <c r="AX131" s="109"/>
      <c r="AY131" s="109"/>
      <c r="AZ131" s="109"/>
      <c r="BZ131" s="109"/>
      <c r="CA131" s="109"/>
      <c r="CB131" s="109"/>
      <c r="CC131" s="109"/>
      <c r="CD131" s="109"/>
      <c r="CE131" s="109"/>
      <c r="CF131" s="109"/>
      <c r="CG131" s="155"/>
      <c r="CH131" s="109"/>
      <c r="CI131" s="109"/>
      <c r="CJ131" s="109"/>
      <c r="CK131" s="109"/>
      <c r="CL131" s="109"/>
      <c r="CM131" s="109"/>
      <c r="CN131" s="109"/>
      <c r="CO131" s="109"/>
      <c r="CP131" s="109"/>
      <c r="CQ131" s="109"/>
      <c r="CR131" s="109"/>
      <c r="CS131" s="109"/>
      <c r="CT131" s="109"/>
      <c r="CU131" s="109"/>
      <c r="CV131" s="109"/>
      <c r="CW131" s="109"/>
      <c r="CX131" s="205"/>
      <c r="CY131" s="205"/>
      <c r="CZ131" s="205"/>
      <c r="DA131" s="205"/>
      <c r="DB131" s="205"/>
      <c r="DC131" s="205"/>
      <c r="DD131" s="109"/>
      <c r="DE131" s="109"/>
      <c r="DF131" s="109"/>
      <c r="DG131" s="109"/>
      <c r="DH131" s="109"/>
      <c r="DI131" s="109"/>
      <c r="DJ131" s="109"/>
      <c r="DK131" s="109"/>
      <c r="DL131" s="109"/>
      <c r="DM131" s="109"/>
      <c r="DN131" s="109"/>
      <c r="DO131" s="109"/>
      <c r="DP131" s="109"/>
      <c r="DQ131" s="109"/>
      <c r="DR131" s="109"/>
      <c r="DS131" s="109"/>
      <c r="DT131" s="109"/>
      <c r="DU131" s="109"/>
      <c r="DV131" s="109"/>
      <c r="DW131" s="109"/>
      <c r="DX131" s="109"/>
      <c r="DY131" s="109"/>
      <c r="DZ131" s="109"/>
      <c r="EA131" s="109"/>
      <c r="EB131" s="109"/>
      <c r="EC131" s="109"/>
      <c r="ED131" s="109"/>
      <c r="EE131" s="109"/>
      <c r="EF131" s="109"/>
      <c r="EG131" s="109"/>
      <c r="EH131" s="109"/>
      <c r="EI131" s="109"/>
      <c r="EJ131" s="109"/>
      <c r="EK131" s="109"/>
      <c r="EL131" s="109"/>
      <c r="EM131" s="109"/>
      <c r="EN131" s="109"/>
      <c r="EO131" s="109"/>
      <c r="EP131" s="109"/>
      <c r="EQ131" s="109"/>
      <c r="ER131" s="109"/>
      <c r="ES131" s="109"/>
      <c r="ET131" s="109"/>
      <c r="EU131" s="109"/>
      <c r="EV131" s="109"/>
      <c r="EW131" s="109"/>
      <c r="EX131" s="109"/>
      <c r="EY131" s="109"/>
      <c r="EZ131" s="109"/>
      <c r="FA131" s="109"/>
      <c r="FB131" s="109"/>
      <c r="FC131" s="109"/>
      <c r="FD131" s="109"/>
      <c r="FE131" s="109"/>
      <c r="FF131" s="109"/>
      <c r="FG131" s="109"/>
      <c r="FH131" s="109"/>
      <c r="FI131" s="109"/>
      <c r="FJ131" s="109"/>
      <c r="FK131" s="109"/>
      <c r="FL131" s="109"/>
      <c r="FM131" s="109"/>
      <c r="FN131" s="109"/>
      <c r="FO131" s="109"/>
      <c r="FP131" s="109"/>
      <c r="FQ131" s="109"/>
      <c r="FR131" s="109"/>
      <c r="FS131" s="109"/>
      <c r="FT131" s="109"/>
      <c r="FU131" s="109"/>
      <c r="FV131" s="109"/>
      <c r="FW131" s="109"/>
      <c r="FX131" s="155"/>
      <c r="FY131" s="109"/>
      <c r="FZ131" s="109"/>
      <c r="GA131" s="109"/>
      <c r="GB131" s="109"/>
      <c r="GC131" s="109"/>
      <c r="GD131" s="109"/>
      <c r="GE131" s="109"/>
      <c r="GF131" s="109"/>
      <c r="GG131" s="109"/>
      <c r="GH131" s="109"/>
      <c r="GI131" s="109"/>
      <c r="GJ131" s="109"/>
      <c r="GK131" s="109"/>
      <c r="GL131" s="109"/>
      <c r="GM131" s="109"/>
      <c r="GN131" s="109"/>
      <c r="GO131" s="109"/>
      <c r="GP131" s="109"/>
      <c r="GQ131" s="109"/>
      <c r="GR131" s="109"/>
      <c r="GS131" s="109"/>
      <c r="GT131" s="109"/>
      <c r="GU131" s="109"/>
      <c r="GV131" s="109"/>
      <c r="GW131" s="116"/>
    </row>
    <row r="132" spans="1:205" s="152" customFormat="1" ht="13.2">
      <c r="A132" s="215"/>
      <c r="B132" s="109"/>
      <c r="C132" s="109"/>
      <c r="D132" s="109"/>
      <c r="F132" s="122"/>
      <c r="G132" s="122"/>
      <c r="H132" s="122"/>
      <c r="I132" s="161" t="s">
        <v>245</v>
      </c>
      <c r="J132" s="161"/>
      <c r="K132" s="161"/>
      <c r="L132" s="161"/>
      <c r="M132" s="161"/>
      <c r="N132" s="161"/>
      <c r="O132" s="161"/>
      <c r="P132" s="161"/>
      <c r="Q132" s="161"/>
      <c r="R132" s="161"/>
      <c r="S132" s="161"/>
      <c r="T132" s="161"/>
      <c r="U132" s="161"/>
      <c r="V132" s="161"/>
      <c r="W132" s="161"/>
      <c r="X132" s="161"/>
      <c r="Y132" s="162"/>
      <c r="Z132" s="161"/>
      <c r="AA132" s="161"/>
      <c r="AB132" s="161"/>
      <c r="AC132" s="161"/>
      <c r="AD132" s="161"/>
      <c r="AE132" s="161"/>
      <c r="AF132" s="161"/>
      <c r="AG132" s="161"/>
      <c r="AH132" s="161"/>
      <c r="AI132" s="161"/>
      <c r="AJ132" s="161"/>
      <c r="AK132" s="161"/>
      <c r="AL132" s="109"/>
      <c r="AM132" s="109"/>
      <c r="AN132" s="109"/>
      <c r="AO132" s="109"/>
      <c r="AP132" s="109"/>
      <c r="AQ132" s="109"/>
      <c r="AR132" s="109"/>
      <c r="AS132" s="109"/>
      <c r="AT132" s="109"/>
      <c r="AU132" s="109"/>
      <c r="AV132" s="109"/>
      <c r="AW132" s="109"/>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09"/>
      <c r="BT132" s="109"/>
      <c r="BU132" s="109"/>
      <c r="BZ132" s="109"/>
      <c r="CA132" s="109"/>
      <c r="CB132" s="109"/>
      <c r="CC132" s="109"/>
      <c r="CD132" s="109"/>
      <c r="CE132" s="109"/>
      <c r="CF132" s="109"/>
      <c r="CG132" s="155"/>
      <c r="CH132" s="109"/>
      <c r="CI132" s="109"/>
      <c r="CJ132" s="109"/>
      <c r="CK132" s="109"/>
      <c r="CL132" s="109"/>
      <c r="CM132" s="109"/>
      <c r="CN132" s="109"/>
      <c r="CO132" s="109"/>
      <c r="CP132" s="109"/>
      <c r="CQ132" s="109"/>
      <c r="CR132" s="109"/>
      <c r="CS132" s="109"/>
      <c r="CT132" s="109"/>
      <c r="CU132" s="109"/>
      <c r="CV132" s="109"/>
      <c r="CW132" s="109"/>
      <c r="CX132" s="205"/>
      <c r="CY132" s="205"/>
      <c r="CZ132" s="205"/>
      <c r="DA132" s="205"/>
      <c r="DB132" s="205"/>
      <c r="DC132" s="205"/>
      <c r="DD132" s="109"/>
      <c r="DE132" s="109"/>
      <c r="DF132" s="109"/>
      <c r="DG132" s="109"/>
      <c r="DH132" s="109"/>
      <c r="DI132" s="109"/>
      <c r="DJ132" s="109"/>
      <c r="DK132" s="109"/>
      <c r="DL132" s="109"/>
      <c r="DM132" s="109"/>
      <c r="DN132" s="109"/>
      <c r="DO132" s="109"/>
      <c r="DP132" s="109"/>
      <c r="DQ132" s="109"/>
      <c r="DR132" s="109"/>
      <c r="DS132" s="109"/>
      <c r="DT132" s="109"/>
      <c r="DU132" s="109"/>
      <c r="DV132" s="109"/>
      <c r="DW132" s="109"/>
      <c r="DX132" s="109"/>
      <c r="DY132" s="109"/>
      <c r="DZ132" s="109"/>
      <c r="EA132" s="109"/>
      <c r="EB132" s="109"/>
      <c r="EC132" s="109"/>
      <c r="ED132" s="109"/>
      <c r="EE132" s="109"/>
      <c r="EF132" s="109"/>
      <c r="EG132" s="109"/>
      <c r="EH132" s="109"/>
      <c r="EI132" s="109"/>
      <c r="EJ132" s="109"/>
      <c r="EK132" s="109"/>
      <c r="EL132" s="109"/>
      <c r="EM132" s="109"/>
      <c r="EN132" s="109"/>
      <c r="EO132" s="109"/>
      <c r="EP132" s="109"/>
      <c r="EQ132" s="109"/>
      <c r="ER132" s="109"/>
      <c r="ES132" s="109"/>
      <c r="ET132" s="109"/>
      <c r="EU132" s="109"/>
      <c r="EV132" s="109"/>
      <c r="EW132" s="109"/>
      <c r="EX132" s="109"/>
      <c r="EY132" s="109"/>
      <c r="EZ132" s="109"/>
      <c r="FA132" s="109"/>
      <c r="FB132" s="109"/>
      <c r="FC132" s="109"/>
      <c r="FD132" s="109"/>
      <c r="FE132" s="109"/>
      <c r="FF132" s="109"/>
      <c r="FG132" s="109"/>
      <c r="FH132" s="109"/>
      <c r="FI132" s="109"/>
      <c r="FJ132" s="109"/>
      <c r="FK132" s="109"/>
      <c r="FL132" s="109"/>
      <c r="FM132" s="109"/>
      <c r="FN132" s="109"/>
      <c r="FO132" s="109"/>
      <c r="FP132" s="109"/>
      <c r="FQ132" s="109"/>
      <c r="FR132" s="109"/>
      <c r="FS132" s="109"/>
      <c r="FT132" s="109"/>
      <c r="FU132" s="109"/>
      <c r="FV132" s="109"/>
      <c r="FW132" s="109"/>
      <c r="FX132" s="155"/>
      <c r="FY132" s="109"/>
      <c r="FZ132" s="109"/>
      <c r="GA132" s="109"/>
      <c r="GB132" s="109"/>
      <c r="GC132" s="109"/>
      <c r="GD132" s="109"/>
      <c r="GE132" s="109"/>
      <c r="GF132" s="109"/>
      <c r="GG132" s="109"/>
      <c r="GH132" s="109"/>
      <c r="GI132" s="109"/>
      <c r="GJ132" s="109"/>
      <c r="GK132" s="109"/>
      <c r="GL132" s="109"/>
      <c r="GM132" s="109"/>
      <c r="GN132" s="109"/>
      <c r="GO132" s="109"/>
      <c r="GP132" s="109"/>
      <c r="GQ132" s="109"/>
      <c r="GR132" s="109"/>
      <c r="GS132" s="109"/>
      <c r="GT132" s="109"/>
      <c r="GU132" s="109"/>
      <c r="GV132" s="109"/>
      <c r="GW132" s="116"/>
    </row>
    <row r="133" spans="1:205" s="152" customFormat="1" ht="13.2">
      <c r="A133" s="215"/>
      <c r="B133" s="109"/>
      <c r="C133" s="109"/>
      <c r="D133" s="109"/>
      <c r="F133" s="122"/>
      <c r="G133" s="122"/>
      <c r="H133" s="122"/>
      <c r="I133" s="161"/>
      <c r="J133" s="161"/>
      <c r="K133" s="161"/>
      <c r="L133" s="161"/>
      <c r="M133" s="161"/>
      <c r="N133" s="161"/>
      <c r="O133" s="161"/>
      <c r="P133" s="161"/>
      <c r="Q133" s="161"/>
      <c r="R133" s="161"/>
      <c r="S133" s="161"/>
      <c r="T133" s="161"/>
      <c r="U133" s="161"/>
      <c r="V133" s="161"/>
      <c r="W133" s="161"/>
      <c r="X133" s="161"/>
      <c r="Y133" s="162"/>
      <c r="Z133" s="161"/>
      <c r="AA133" s="161"/>
      <c r="AB133" s="161"/>
      <c r="AC133" s="161"/>
      <c r="AD133" s="161"/>
      <c r="AE133" s="161"/>
      <c r="AF133" s="161"/>
      <c r="AG133" s="161"/>
      <c r="AH133" s="161"/>
      <c r="AI133" s="161"/>
      <c r="AJ133" s="161"/>
      <c r="AK133" s="161"/>
      <c r="AL133" s="109"/>
      <c r="AM133" s="109"/>
      <c r="AN133" s="109"/>
      <c r="AO133" s="109"/>
      <c r="AP133" s="109"/>
      <c r="AQ133" s="109"/>
      <c r="AR133" s="109"/>
      <c r="AS133" s="109"/>
      <c r="AT133" s="109"/>
      <c r="AU133" s="109"/>
      <c r="AV133" s="109"/>
      <c r="AW133" s="109"/>
      <c r="AX133" s="109"/>
      <c r="AY133" s="109"/>
      <c r="AZ133" s="109"/>
      <c r="BA133" s="109"/>
      <c r="BB133" s="109"/>
      <c r="BC133" s="109"/>
      <c r="BD133" s="109"/>
      <c r="BE133" s="109"/>
      <c r="BF133" s="109"/>
      <c r="BG133" s="109"/>
      <c r="BH133" s="109"/>
      <c r="BI133" s="109"/>
      <c r="BJ133" s="109"/>
      <c r="BK133" s="109"/>
      <c r="BL133" s="109"/>
      <c r="BM133" s="109"/>
      <c r="BN133" s="109"/>
      <c r="BO133" s="109"/>
      <c r="BP133" s="109"/>
      <c r="BQ133" s="109"/>
      <c r="BR133" s="109"/>
      <c r="BS133" s="109"/>
      <c r="BT133" s="109"/>
      <c r="BU133" s="109"/>
      <c r="BZ133" s="109"/>
      <c r="CA133" s="109"/>
      <c r="CB133" s="109"/>
      <c r="CC133" s="109"/>
      <c r="CD133" s="109"/>
      <c r="CE133" s="109"/>
      <c r="CF133" s="109"/>
      <c r="CG133" s="155"/>
      <c r="CH133" s="109"/>
      <c r="CI133" s="109"/>
      <c r="CJ133" s="109"/>
      <c r="CK133" s="109"/>
      <c r="CL133" s="109"/>
      <c r="CM133" s="109"/>
      <c r="CN133" s="109"/>
      <c r="CO133" s="109"/>
      <c r="CP133" s="109"/>
      <c r="CQ133" s="109"/>
      <c r="CR133" s="109"/>
      <c r="CS133" s="109"/>
      <c r="CT133" s="109"/>
      <c r="CU133" s="109"/>
      <c r="CV133" s="109"/>
      <c r="CW133" s="109"/>
      <c r="CX133" s="205"/>
      <c r="CY133" s="205"/>
      <c r="CZ133" s="205"/>
      <c r="DA133" s="205"/>
      <c r="DB133" s="205"/>
      <c r="DC133" s="205"/>
      <c r="DD133" s="109"/>
      <c r="DE133" s="109"/>
      <c r="DF133" s="109"/>
      <c r="DG133" s="109"/>
      <c r="DH133" s="109"/>
      <c r="DI133" s="109"/>
      <c r="DJ133" s="109"/>
      <c r="DK133" s="109"/>
      <c r="DL133" s="109"/>
      <c r="DM133" s="109"/>
      <c r="DN133" s="109"/>
      <c r="DO133" s="109"/>
      <c r="DP133" s="109"/>
      <c r="DQ133" s="109"/>
      <c r="DR133" s="109"/>
      <c r="DS133" s="109"/>
      <c r="DT133" s="109"/>
      <c r="DU133" s="109"/>
      <c r="DV133" s="109"/>
      <c r="DW133" s="109"/>
      <c r="DX133" s="109"/>
      <c r="DY133" s="109"/>
      <c r="DZ133" s="109"/>
      <c r="EA133" s="109"/>
      <c r="EB133" s="109"/>
      <c r="EC133" s="109"/>
      <c r="ED133" s="109"/>
      <c r="EE133" s="109"/>
      <c r="EF133" s="109"/>
      <c r="EG133" s="109"/>
      <c r="EH133" s="109"/>
      <c r="EI133" s="109"/>
      <c r="EJ133" s="109"/>
      <c r="EK133" s="109"/>
      <c r="EL133" s="109"/>
      <c r="EM133" s="109"/>
      <c r="EN133" s="109"/>
      <c r="EO133" s="109"/>
      <c r="EP133" s="109"/>
      <c r="EQ133" s="109"/>
      <c r="ER133" s="109"/>
      <c r="ES133" s="109"/>
      <c r="ET133" s="109"/>
      <c r="EU133" s="109"/>
      <c r="EV133" s="109"/>
      <c r="EW133" s="109"/>
      <c r="EX133" s="109"/>
      <c r="EY133" s="109"/>
      <c r="EZ133" s="109"/>
      <c r="FA133" s="109"/>
      <c r="FB133" s="109"/>
      <c r="FC133" s="109"/>
      <c r="FD133" s="109"/>
      <c r="FE133" s="109"/>
      <c r="FF133" s="109"/>
      <c r="FG133" s="109"/>
      <c r="FH133" s="109"/>
      <c r="FI133" s="109"/>
      <c r="FJ133" s="109"/>
      <c r="FK133" s="109"/>
      <c r="FL133" s="109"/>
      <c r="FM133" s="109"/>
      <c r="FN133" s="109"/>
      <c r="FO133" s="109"/>
      <c r="FP133" s="109"/>
      <c r="FQ133" s="109"/>
      <c r="FR133" s="109"/>
      <c r="FS133" s="109"/>
      <c r="FT133" s="109"/>
      <c r="FU133" s="109"/>
      <c r="FV133" s="109"/>
      <c r="FW133" s="109"/>
      <c r="FX133" s="155"/>
      <c r="FY133" s="109"/>
      <c r="FZ133" s="109"/>
      <c r="GA133" s="109"/>
      <c r="GB133" s="109"/>
      <c r="GC133" s="109"/>
      <c r="GD133" s="109"/>
      <c r="GE133" s="109"/>
      <c r="GF133" s="109"/>
      <c r="GG133" s="109"/>
      <c r="GH133" s="109"/>
      <c r="GI133" s="109"/>
      <c r="GJ133" s="109"/>
      <c r="GK133" s="109"/>
      <c r="GL133" s="109"/>
      <c r="GM133" s="109"/>
      <c r="GN133" s="109"/>
      <c r="GO133" s="109"/>
      <c r="GP133" s="109"/>
      <c r="GQ133" s="109"/>
      <c r="GR133" s="109"/>
      <c r="GS133" s="109"/>
      <c r="GT133" s="109"/>
      <c r="GU133" s="109"/>
      <c r="GV133" s="109"/>
      <c r="GW133" s="116"/>
    </row>
    <row r="134" spans="1:205" s="152" customFormat="1" ht="13.2">
      <c r="A134" s="215"/>
      <c r="B134" s="109"/>
      <c r="C134" s="109"/>
      <c r="D134" s="109"/>
      <c r="F134" s="122"/>
      <c r="G134" s="122"/>
      <c r="H134" s="122"/>
      <c r="I134" s="161"/>
      <c r="J134" s="161"/>
      <c r="K134" s="161" t="s">
        <v>246</v>
      </c>
      <c r="L134" s="161"/>
      <c r="M134" s="161"/>
      <c r="N134" s="161"/>
      <c r="O134" s="161"/>
      <c r="P134" s="161"/>
      <c r="Q134" s="161"/>
      <c r="R134" s="161"/>
      <c r="S134" s="161"/>
      <c r="T134" s="161"/>
      <c r="U134" s="161"/>
      <c r="V134" s="161"/>
      <c r="W134" s="161"/>
      <c r="X134" s="161"/>
      <c r="Y134" s="162"/>
      <c r="Z134" s="161"/>
      <c r="AA134" s="161"/>
      <c r="AB134" s="160"/>
      <c r="AC134" s="160"/>
      <c r="AD134" s="160"/>
      <c r="AE134" s="160"/>
      <c r="AF134" s="160"/>
      <c r="AG134" s="160"/>
      <c r="AH134" s="160"/>
      <c r="AI134" s="160"/>
      <c r="AJ134" s="161" t="s">
        <v>273</v>
      </c>
      <c r="AK134" s="161"/>
      <c r="AL134" s="109"/>
      <c r="AM134" s="109"/>
      <c r="AN134" s="109"/>
      <c r="AO134" s="109"/>
      <c r="AP134" s="109"/>
      <c r="AQ134" s="109"/>
      <c r="AR134" s="109"/>
      <c r="AS134" s="109"/>
      <c r="AT134" s="109"/>
      <c r="AU134" s="109"/>
      <c r="AV134" s="109"/>
      <c r="AW134" s="109"/>
      <c r="AX134" s="109"/>
      <c r="AY134" s="109"/>
      <c r="AZ134" s="109"/>
      <c r="BA134" s="109"/>
      <c r="BB134" s="109"/>
      <c r="BC134" s="109"/>
      <c r="BD134" s="109"/>
      <c r="BE134" s="109"/>
      <c r="BF134" s="109"/>
      <c r="BG134" s="109"/>
      <c r="BH134" s="109"/>
      <c r="BI134" s="109"/>
      <c r="BJ134" s="109"/>
      <c r="BK134" s="109"/>
      <c r="BL134" s="109"/>
      <c r="BM134" s="109"/>
      <c r="BN134" s="109"/>
      <c r="BO134" s="109"/>
      <c r="BP134" s="109"/>
      <c r="BQ134" s="109"/>
      <c r="BR134" s="109"/>
      <c r="BS134" s="109"/>
      <c r="BT134" s="109"/>
      <c r="BU134" s="109"/>
      <c r="BZ134" s="109"/>
      <c r="CA134" s="109"/>
      <c r="CB134" s="109"/>
      <c r="CC134" s="109"/>
      <c r="CD134" s="109"/>
      <c r="CE134" s="109"/>
      <c r="CF134" s="109"/>
      <c r="CG134" s="155"/>
      <c r="CH134" s="109"/>
      <c r="CI134" s="109"/>
      <c r="CJ134" s="109"/>
      <c r="CK134" s="109"/>
      <c r="CL134" s="109"/>
      <c r="CM134" s="109"/>
      <c r="CN134" s="109"/>
      <c r="CO134" s="109"/>
      <c r="CP134" s="109"/>
      <c r="CQ134" s="109"/>
      <c r="CR134" s="109"/>
      <c r="CS134" s="109"/>
      <c r="CT134" s="109"/>
      <c r="CU134" s="109"/>
      <c r="CV134" s="109"/>
      <c r="CW134" s="109"/>
      <c r="CX134" s="205"/>
      <c r="CY134" s="205"/>
      <c r="CZ134" s="205"/>
      <c r="DA134" s="205"/>
      <c r="DB134" s="205"/>
      <c r="DC134" s="205"/>
      <c r="DD134" s="109"/>
      <c r="DE134" s="109"/>
      <c r="DF134" s="109"/>
      <c r="DG134" s="109"/>
      <c r="DH134" s="109"/>
      <c r="DI134" s="109"/>
      <c r="DJ134" s="109"/>
      <c r="DK134" s="109"/>
      <c r="DL134" s="109"/>
      <c r="DM134" s="109"/>
      <c r="DN134" s="109"/>
      <c r="DO134" s="109"/>
      <c r="DP134" s="109"/>
      <c r="DQ134" s="109"/>
      <c r="DR134" s="109"/>
      <c r="DS134" s="109"/>
      <c r="DT134" s="109"/>
      <c r="DU134" s="109"/>
      <c r="DV134" s="109"/>
      <c r="DW134" s="109"/>
      <c r="DX134" s="109"/>
      <c r="DY134" s="109"/>
      <c r="DZ134" s="109"/>
      <c r="EA134" s="109"/>
      <c r="EB134" s="109"/>
      <c r="EC134" s="109"/>
      <c r="ED134" s="109"/>
      <c r="EE134" s="109"/>
      <c r="EF134" s="109"/>
      <c r="EG134" s="109"/>
      <c r="EH134" s="109"/>
      <c r="EI134" s="109"/>
      <c r="EJ134" s="109"/>
      <c r="EK134" s="109"/>
      <c r="EL134" s="109"/>
      <c r="EM134" s="109"/>
      <c r="EN134" s="109"/>
      <c r="EO134" s="109"/>
      <c r="EP134" s="109"/>
      <c r="EQ134" s="109"/>
      <c r="ER134" s="109"/>
      <c r="ES134" s="109"/>
      <c r="ET134" s="109"/>
      <c r="EU134" s="109"/>
      <c r="EV134" s="109"/>
      <c r="EW134" s="109"/>
      <c r="EX134" s="109"/>
      <c r="EY134" s="109"/>
      <c r="EZ134" s="109"/>
      <c r="FA134" s="109"/>
      <c r="FB134" s="109"/>
      <c r="FC134" s="109"/>
      <c r="FD134" s="109"/>
      <c r="FE134" s="109"/>
      <c r="FF134" s="109"/>
      <c r="FG134" s="109"/>
      <c r="FH134" s="109"/>
      <c r="FI134" s="109"/>
      <c r="FJ134" s="109"/>
      <c r="FK134" s="109"/>
      <c r="FL134" s="109"/>
      <c r="FM134" s="109"/>
      <c r="FN134" s="109"/>
      <c r="FO134" s="109"/>
      <c r="FP134" s="109"/>
      <c r="FQ134" s="109"/>
      <c r="FR134" s="109"/>
      <c r="FS134" s="109"/>
      <c r="FT134" s="109"/>
      <c r="FU134" s="109"/>
      <c r="FV134" s="109"/>
      <c r="FW134" s="109"/>
      <c r="FX134" s="155"/>
      <c r="FY134" s="109"/>
      <c r="FZ134" s="109"/>
      <c r="GA134" s="109"/>
      <c r="GB134" s="109"/>
      <c r="GC134" s="109"/>
      <c r="GD134" s="109"/>
      <c r="GE134" s="109"/>
      <c r="GF134" s="109"/>
      <c r="GG134" s="109"/>
      <c r="GH134" s="109"/>
      <c r="GI134" s="109"/>
      <c r="GJ134" s="109"/>
      <c r="GK134" s="109"/>
      <c r="GL134" s="109"/>
      <c r="GM134" s="109"/>
      <c r="GN134" s="109"/>
      <c r="GO134" s="109"/>
      <c r="GP134" s="109"/>
      <c r="GQ134" s="109"/>
      <c r="GR134" s="109"/>
      <c r="GS134" s="109"/>
      <c r="GT134" s="109"/>
      <c r="GU134" s="109"/>
      <c r="GV134" s="109"/>
      <c r="GW134" s="116"/>
    </row>
    <row r="135" spans="1:205" s="152" customFormat="1" ht="13.2">
      <c r="A135" s="215"/>
      <c r="B135" s="109"/>
      <c r="C135" s="109"/>
      <c r="D135" s="109"/>
      <c r="F135" s="122"/>
      <c r="G135" s="122"/>
      <c r="H135" s="122"/>
      <c r="I135" s="161"/>
      <c r="J135" s="161"/>
      <c r="K135" s="161"/>
      <c r="L135" s="161"/>
      <c r="M135" s="161"/>
      <c r="N135" s="161"/>
      <c r="O135" s="161"/>
      <c r="P135" s="161"/>
      <c r="Q135" s="161"/>
      <c r="R135" s="161"/>
      <c r="S135" s="161"/>
      <c r="T135" s="161"/>
      <c r="U135" s="161"/>
      <c r="V135" s="161"/>
      <c r="W135" s="161"/>
      <c r="X135" s="161"/>
      <c r="Y135" s="162"/>
      <c r="Z135" s="161"/>
      <c r="AA135" s="161"/>
      <c r="AB135" s="160"/>
      <c r="AC135" s="160"/>
      <c r="AD135" s="160"/>
      <c r="AE135" s="160"/>
      <c r="AF135" s="160"/>
      <c r="AG135" s="160"/>
      <c r="AH135" s="160"/>
      <c r="AI135" s="160"/>
      <c r="AJ135" s="161"/>
      <c r="AK135" s="161"/>
      <c r="AL135" s="109"/>
      <c r="AM135" s="109"/>
      <c r="AN135" s="109"/>
      <c r="AO135" s="109"/>
      <c r="AP135" s="109"/>
      <c r="AQ135" s="109"/>
      <c r="AR135" s="109"/>
      <c r="AS135" s="109"/>
      <c r="AT135" s="109"/>
      <c r="AU135" s="109"/>
      <c r="AV135" s="109"/>
      <c r="AW135" s="109"/>
      <c r="AX135" s="109"/>
      <c r="AY135" s="109"/>
      <c r="AZ135" s="109"/>
      <c r="BA135" s="109"/>
      <c r="BB135" s="109"/>
      <c r="BC135" s="109"/>
      <c r="BD135" s="109"/>
      <c r="BE135" s="109"/>
      <c r="BF135" s="109"/>
      <c r="BG135" s="109"/>
      <c r="BH135" s="109"/>
      <c r="BI135" s="109"/>
      <c r="BJ135" s="109"/>
      <c r="BK135" s="109"/>
      <c r="BL135" s="109"/>
      <c r="BM135" s="109"/>
      <c r="BN135" s="109"/>
      <c r="BO135" s="109"/>
      <c r="BP135" s="109"/>
      <c r="BQ135" s="109"/>
      <c r="BR135" s="109"/>
      <c r="BS135" s="109"/>
      <c r="BT135" s="109"/>
      <c r="BU135" s="109"/>
      <c r="BZ135" s="109"/>
      <c r="CA135" s="109"/>
      <c r="CB135" s="109"/>
      <c r="CC135" s="109"/>
      <c r="CD135" s="109"/>
      <c r="CE135" s="109"/>
      <c r="CF135" s="109"/>
      <c r="CG135" s="155"/>
      <c r="CH135" s="109"/>
      <c r="CI135" s="109"/>
      <c r="CJ135" s="109"/>
      <c r="CK135" s="109"/>
      <c r="CL135" s="109"/>
      <c r="CM135" s="109"/>
      <c r="CN135" s="109"/>
      <c r="CO135" s="109"/>
      <c r="CP135" s="109"/>
      <c r="CQ135" s="109"/>
      <c r="CR135" s="109"/>
      <c r="CS135" s="109"/>
      <c r="CT135" s="109"/>
      <c r="CU135" s="109"/>
      <c r="CV135" s="109"/>
      <c r="CW135" s="109"/>
      <c r="CX135" s="205"/>
      <c r="CY135" s="205"/>
      <c r="CZ135" s="205"/>
      <c r="DA135" s="205"/>
      <c r="DB135" s="205"/>
      <c r="DC135" s="205"/>
      <c r="DD135" s="109"/>
      <c r="DE135" s="109"/>
      <c r="DF135" s="109"/>
      <c r="DG135" s="109"/>
      <c r="DH135" s="109"/>
      <c r="DI135" s="109"/>
      <c r="DJ135" s="109"/>
      <c r="DK135" s="109"/>
      <c r="DL135" s="109"/>
      <c r="DM135" s="109"/>
      <c r="DN135" s="109"/>
      <c r="DO135" s="109"/>
      <c r="DP135" s="109"/>
      <c r="DQ135" s="109"/>
      <c r="DR135" s="109"/>
      <c r="DS135" s="109"/>
      <c r="DT135" s="109"/>
      <c r="DU135" s="109"/>
      <c r="DV135" s="109"/>
      <c r="DW135" s="109"/>
      <c r="DX135" s="109"/>
      <c r="DY135" s="109"/>
      <c r="DZ135" s="109"/>
      <c r="EA135" s="109"/>
      <c r="EB135" s="109"/>
      <c r="EC135" s="109"/>
      <c r="ED135" s="109"/>
      <c r="EE135" s="109"/>
      <c r="EF135" s="109"/>
      <c r="EG135" s="109"/>
      <c r="EH135" s="109"/>
      <c r="EI135" s="109"/>
      <c r="EJ135" s="109"/>
      <c r="EK135" s="109"/>
      <c r="EL135" s="109"/>
      <c r="EM135" s="109"/>
      <c r="EN135" s="109"/>
      <c r="EO135" s="109"/>
      <c r="EP135" s="109"/>
      <c r="EQ135" s="109"/>
      <c r="ER135" s="109"/>
      <c r="ES135" s="109"/>
      <c r="ET135" s="109"/>
      <c r="EU135" s="109"/>
      <c r="EV135" s="109"/>
      <c r="EW135" s="109"/>
      <c r="EX135" s="109"/>
      <c r="EY135" s="109"/>
      <c r="EZ135" s="109"/>
      <c r="FA135" s="109"/>
      <c r="FB135" s="109"/>
      <c r="FC135" s="109"/>
      <c r="FD135" s="109"/>
      <c r="FE135" s="109"/>
      <c r="FF135" s="109"/>
      <c r="FG135" s="109"/>
      <c r="FH135" s="109"/>
      <c r="FI135" s="109"/>
      <c r="FJ135" s="109"/>
      <c r="FK135" s="109"/>
      <c r="FL135" s="109"/>
      <c r="FM135" s="109"/>
      <c r="FN135" s="109"/>
      <c r="FO135" s="109"/>
      <c r="FP135" s="109"/>
      <c r="FQ135" s="109"/>
      <c r="FR135" s="109"/>
      <c r="FS135" s="109"/>
      <c r="FT135" s="109"/>
      <c r="FU135" s="109"/>
      <c r="FV135" s="109"/>
      <c r="FW135" s="109"/>
      <c r="FX135" s="155"/>
      <c r="FY135" s="109"/>
      <c r="FZ135" s="109"/>
      <c r="GA135" s="109"/>
      <c r="GB135" s="109"/>
      <c r="GC135" s="109"/>
      <c r="GD135" s="109"/>
      <c r="GE135" s="109"/>
      <c r="GF135" s="109"/>
      <c r="GG135" s="109"/>
      <c r="GH135" s="109"/>
      <c r="GI135" s="109"/>
      <c r="GJ135" s="109"/>
      <c r="GK135" s="109"/>
      <c r="GL135" s="109"/>
      <c r="GM135" s="109"/>
      <c r="GN135" s="109"/>
      <c r="GO135" s="109"/>
      <c r="GP135" s="109"/>
      <c r="GQ135" s="109"/>
      <c r="GR135" s="109"/>
      <c r="GS135" s="109"/>
      <c r="GT135" s="109"/>
      <c r="GU135" s="109"/>
      <c r="GV135" s="109"/>
      <c r="GW135" s="116"/>
    </row>
    <row r="136" spans="1:205" s="152" customFormat="1" ht="13.2">
      <c r="A136" s="215"/>
      <c r="B136" s="109"/>
      <c r="C136" s="109"/>
      <c r="D136" s="109"/>
      <c r="F136" s="122"/>
      <c r="G136" s="122"/>
      <c r="H136" s="122"/>
      <c r="I136" s="161"/>
      <c r="J136" s="161"/>
      <c r="K136" s="161" t="s">
        <v>249</v>
      </c>
      <c r="L136" s="161"/>
      <c r="M136" s="161"/>
      <c r="N136" s="161"/>
      <c r="O136" s="161"/>
      <c r="P136" s="161"/>
      <c r="Q136" s="161"/>
      <c r="R136" s="161"/>
      <c r="S136" s="161"/>
      <c r="T136" s="161"/>
      <c r="U136" s="161"/>
      <c r="V136" s="161"/>
      <c r="W136" s="161"/>
      <c r="X136" s="161"/>
      <c r="Y136" s="161"/>
      <c r="Z136" s="161"/>
      <c r="AA136" s="161"/>
      <c r="AB136" s="160"/>
      <c r="AC136" s="160"/>
      <c r="AD136" s="160"/>
      <c r="AE136" s="160"/>
      <c r="AF136" s="160"/>
      <c r="AG136" s="160"/>
      <c r="AH136" s="160"/>
      <c r="AI136" s="160"/>
      <c r="AJ136" s="161" t="s">
        <v>274</v>
      </c>
      <c r="AK136" s="161"/>
      <c r="AL136" s="109"/>
      <c r="AM136" s="109"/>
      <c r="AN136" s="109"/>
      <c r="AO136" s="109"/>
      <c r="AP136" s="109"/>
      <c r="AQ136" s="109"/>
      <c r="AR136" s="109"/>
      <c r="AS136" s="109"/>
      <c r="AT136" s="109"/>
      <c r="AU136" s="109"/>
      <c r="AV136" s="109"/>
      <c r="AW136" s="109"/>
      <c r="AX136" s="109"/>
      <c r="AY136" s="109"/>
      <c r="AZ136" s="109"/>
      <c r="BA136" s="109"/>
      <c r="BB136" s="109"/>
      <c r="BC136" s="109"/>
      <c r="BD136" s="109"/>
      <c r="BE136" s="109"/>
      <c r="BF136" s="109"/>
      <c r="BG136" s="109"/>
      <c r="BH136" s="109"/>
      <c r="BI136" s="109"/>
      <c r="BJ136" s="109"/>
      <c r="BK136" s="109"/>
      <c r="BL136" s="109"/>
      <c r="BM136" s="109"/>
      <c r="BN136" s="109"/>
      <c r="BO136" s="109"/>
      <c r="BP136" s="109"/>
      <c r="BQ136" s="109"/>
      <c r="BR136" s="109"/>
      <c r="BS136" s="109"/>
      <c r="BT136" s="109"/>
      <c r="BU136" s="109"/>
      <c r="BZ136" s="109"/>
      <c r="CA136" s="109"/>
      <c r="CB136" s="109"/>
      <c r="CC136" s="109"/>
      <c r="CD136" s="109"/>
      <c r="CE136" s="109"/>
      <c r="CF136" s="109"/>
      <c r="CG136" s="155"/>
      <c r="CH136" s="109"/>
      <c r="CI136" s="109"/>
      <c r="CJ136" s="109"/>
      <c r="CK136" s="109"/>
      <c r="CL136" s="109"/>
      <c r="CM136" s="109"/>
      <c r="CN136" s="109"/>
      <c r="CO136" s="109"/>
      <c r="CP136" s="109"/>
      <c r="CQ136" s="109"/>
      <c r="CR136" s="109"/>
      <c r="CS136" s="109"/>
      <c r="CT136" s="109"/>
      <c r="CU136" s="109"/>
      <c r="CV136" s="109"/>
      <c r="CW136" s="109"/>
      <c r="CX136" s="205"/>
      <c r="CY136" s="205"/>
      <c r="CZ136" s="205"/>
      <c r="DA136" s="205"/>
      <c r="DB136" s="205"/>
      <c r="DC136" s="205"/>
      <c r="DD136" s="109"/>
      <c r="DE136" s="109"/>
      <c r="DF136" s="109"/>
      <c r="DG136" s="109"/>
      <c r="DH136" s="109"/>
      <c r="DI136" s="109"/>
      <c r="DJ136" s="109"/>
      <c r="DK136" s="109"/>
      <c r="DL136" s="109"/>
      <c r="DM136" s="109"/>
      <c r="DN136" s="109"/>
      <c r="DO136" s="109"/>
      <c r="DP136" s="109"/>
      <c r="DQ136" s="109"/>
      <c r="DR136" s="109"/>
      <c r="DS136" s="109"/>
      <c r="DT136" s="109"/>
      <c r="DU136" s="109"/>
      <c r="DV136" s="109"/>
      <c r="DW136" s="109"/>
      <c r="DX136" s="109"/>
      <c r="DY136" s="109"/>
      <c r="DZ136" s="109"/>
      <c r="EA136" s="109"/>
      <c r="EB136" s="109"/>
      <c r="EC136" s="109"/>
      <c r="ED136" s="109"/>
      <c r="EE136" s="109"/>
      <c r="EF136" s="109"/>
      <c r="EG136" s="109"/>
      <c r="EH136" s="109"/>
      <c r="EI136" s="109"/>
      <c r="EJ136" s="109"/>
      <c r="EK136" s="109"/>
      <c r="EL136" s="109"/>
      <c r="EM136" s="109"/>
      <c r="EN136" s="109"/>
      <c r="EO136" s="109"/>
      <c r="EP136" s="109"/>
      <c r="EQ136" s="109"/>
      <c r="ER136" s="109"/>
      <c r="ES136" s="109"/>
      <c r="ET136" s="109"/>
      <c r="EU136" s="109"/>
      <c r="EV136" s="109"/>
      <c r="EW136" s="109"/>
      <c r="EX136" s="109"/>
      <c r="EY136" s="109"/>
      <c r="EZ136" s="109"/>
      <c r="FA136" s="109"/>
      <c r="FB136" s="109"/>
      <c r="FC136" s="109"/>
      <c r="FD136" s="109"/>
      <c r="FE136" s="109"/>
      <c r="FF136" s="109"/>
      <c r="FG136" s="109"/>
      <c r="FH136" s="109"/>
      <c r="FI136" s="109"/>
      <c r="FJ136" s="109"/>
      <c r="FK136" s="109"/>
      <c r="FL136" s="109"/>
      <c r="FM136" s="109"/>
      <c r="FN136" s="109"/>
      <c r="FO136" s="109"/>
      <c r="FP136" s="109"/>
      <c r="FQ136" s="109"/>
      <c r="FR136" s="109"/>
      <c r="FS136" s="109"/>
      <c r="FT136" s="109"/>
      <c r="FU136" s="109"/>
      <c r="FV136" s="109"/>
      <c r="FW136" s="109"/>
      <c r="FX136" s="155"/>
      <c r="FY136" s="109"/>
      <c r="FZ136" s="109"/>
      <c r="GA136" s="109"/>
      <c r="GB136" s="109"/>
      <c r="GC136" s="109"/>
      <c r="GD136" s="109"/>
      <c r="GE136" s="109"/>
      <c r="GF136" s="109"/>
      <c r="GG136" s="109"/>
      <c r="GH136" s="109"/>
      <c r="GI136" s="109"/>
      <c r="GJ136" s="109"/>
      <c r="GK136" s="109"/>
      <c r="GL136" s="109"/>
      <c r="GM136" s="109"/>
      <c r="GN136" s="109"/>
      <c r="GO136" s="109"/>
      <c r="GP136" s="109"/>
      <c r="GQ136" s="109"/>
      <c r="GR136" s="109"/>
      <c r="GS136" s="109"/>
      <c r="GT136" s="109"/>
      <c r="GU136" s="109"/>
      <c r="GV136" s="109"/>
      <c r="GW136" s="116"/>
    </row>
    <row r="137" spans="1:205" s="152" customFormat="1" ht="13.2">
      <c r="A137" s="215"/>
      <c r="B137" s="109"/>
      <c r="C137" s="109"/>
      <c r="D137" s="109"/>
      <c r="F137" s="122"/>
      <c r="G137" s="122"/>
      <c r="H137" s="122"/>
      <c r="I137" s="161"/>
      <c r="J137" s="161"/>
      <c r="K137" s="161"/>
      <c r="L137" s="161"/>
      <c r="M137" s="161"/>
      <c r="N137" s="161"/>
      <c r="O137" s="161"/>
      <c r="P137" s="161"/>
      <c r="Q137" s="161"/>
      <c r="R137" s="161"/>
      <c r="S137" s="161"/>
      <c r="T137" s="161"/>
      <c r="U137" s="161"/>
      <c r="V137" s="161"/>
      <c r="W137" s="161"/>
      <c r="X137" s="161"/>
      <c r="Y137" s="162"/>
      <c r="Z137" s="161"/>
      <c r="AA137" s="161"/>
      <c r="AB137" s="160"/>
      <c r="AC137" s="160"/>
      <c r="AD137" s="160"/>
      <c r="AE137" s="160"/>
      <c r="AF137" s="160"/>
      <c r="AG137" s="160"/>
      <c r="AH137" s="160"/>
      <c r="AI137" s="160"/>
      <c r="AJ137" s="161"/>
      <c r="AK137" s="161"/>
      <c r="AL137" s="109"/>
      <c r="AM137" s="109"/>
      <c r="AN137" s="109"/>
      <c r="AO137" s="109"/>
      <c r="AP137" s="109"/>
      <c r="AQ137" s="109"/>
      <c r="AR137" s="109"/>
      <c r="AS137" s="109"/>
      <c r="AT137" s="109"/>
      <c r="AU137" s="109"/>
      <c r="AV137" s="109"/>
      <c r="AW137" s="109"/>
      <c r="AX137" s="109"/>
      <c r="AY137" s="109"/>
      <c r="AZ137" s="109"/>
      <c r="BA137" s="109"/>
      <c r="BB137" s="109"/>
      <c r="BC137" s="109"/>
      <c r="BD137" s="109"/>
      <c r="BE137" s="109"/>
      <c r="BF137" s="109"/>
      <c r="BG137" s="109"/>
      <c r="BH137" s="109"/>
      <c r="BI137" s="109"/>
      <c r="BJ137" s="109"/>
      <c r="BK137" s="109"/>
      <c r="BL137" s="109"/>
      <c r="BM137" s="109"/>
      <c r="BN137" s="109"/>
      <c r="BO137" s="109"/>
      <c r="BP137" s="109"/>
      <c r="BQ137" s="109"/>
      <c r="BR137" s="109"/>
      <c r="BS137" s="109"/>
      <c r="BT137" s="109"/>
      <c r="BU137" s="109"/>
      <c r="BZ137" s="109"/>
      <c r="CA137" s="109"/>
      <c r="CB137" s="109"/>
      <c r="CC137" s="109"/>
      <c r="CD137" s="109"/>
      <c r="CE137" s="109"/>
      <c r="CF137" s="109"/>
      <c r="CG137" s="155"/>
      <c r="CH137" s="109"/>
      <c r="CI137" s="109"/>
      <c r="CJ137" s="109"/>
      <c r="CK137" s="109"/>
      <c r="CL137" s="109"/>
      <c r="CM137" s="109"/>
      <c r="CN137" s="109"/>
      <c r="CO137" s="109"/>
      <c r="CP137" s="109"/>
      <c r="CQ137" s="109"/>
      <c r="CR137" s="109"/>
      <c r="CS137" s="109"/>
      <c r="CT137" s="109"/>
      <c r="CU137" s="109"/>
      <c r="CV137" s="109"/>
      <c r="CW137" s="109"/>
      <c r="CX137" s="205"/>
      <c r="CY137" s="205"/>
      <c r="CZ137" s="205"/>
      <c r="DA137" s="205"/>
      <c r="DB137" s="205"/>
      <c r="DC137" s="205"/>
      <c r="DD137" s="109"/>
      <c r="DE137" s="109"/>
      <c r="DF137" s="109"/>
      <c r="DG137" s="109"/>
      <c r="DH137" s="109"/>
      <c r="DI137" s="109"/>
      <c r="DJ137" s="109"/>
      <c r="DK137" s="109"/>
      <c r="DL137" s="109"/>
      <c r="DM137" s="109"/>
      <c r="DN137" s="109"/>
      <c r="DO137" s="109"/>
      <c r="DP137" s="109"/>
      <c r="DQ137" s="109"/>
      <c r="DR137" s="109"/>
      <c r="DS137" s="109"/>
      <c r="DT137" s="109"/>
      <c r="DU137" s="109"/>
      <c r="DV137" s="109"/>
      <c r="DW137" s="109"/>
      <c r="DX137" s="109"/>
      <c r="DY137" s="109"/>
      <c r="DZ137" s="109"/>
      <c r="EA137" s="109"/>
      <c r="EB137" s="109"/>
      <c r="EC137" s="109"/>
      <c r="ED137" s="109"/>
      <c r="EE137" s="109"/>
      <c r="EF137" s="109"/>
      <c r="EG137" s="109"/>
      <c r="EH137" s="109"/>
      <c r="EI137" s="109"/>
      <c r="EJ137" s="109"/>
      <c r="EK137" s="109"/>
      <c r="EL137" s="109"/>
      <c r="EM137" s="109"/>
      <c r="EN137" s="109"/>
      <c r="EO137" s="109"/>
      <c r="EP137" s="109"/>
      <c r="EQ137" s="109"/>
      <c r="ER137" s="109"/>
      <c r="ES137" s="109"/>
      <c r="ET137" s="109"/>
      <c r="EU137" s="109"/>
      <c r="EV137" s="109"/>
      <c r="EW137" s="109"/>
      <c r="EX137" s="109"/>
      <c r="EY137" s="109"/>
      <c r="EZ137" s="109"/>
      <c r="FA137" s="109"/>
      <c r="FB137" s="109"/>
      <c r="FC137" s="109"/>
      <c r="FD137" s="109"/>
      <c r="FE137" s="109"/>
      <c r="FF137" s="109"/>
      <c r="FG137" s="109"/>
      <c r="FH137" s="109"/>
      <c r="FI137" s="109"/>
      <c r="FJ137" s="109"/>
      <c r="FK137" s="109"/>
      <c r="FL137" s="109"/>
      <c r="FM137" s="109"/>
      <c r="FN137" s="109"/>
      <c r="FO137" s="109"/>
      <c r="FP137" s="109"/>
      <c r="FQ137" s="109"/>
      <c r="FR137" s="109"/>
      <c r="FS137" s="109"/>
      <c r="FT137" s="109"/>
      <c r="FU137" s="109"/>
      <c r="FV137" s="109"/>
      <c r="FW137" s="109"/>
      <c r="FX137" s="155"/>
      <c r="FY137" s="109"/>
      <c r="FZ137" s="109"/>
      <c r="GA137" s="109"/>
      <c r="GB137" s="109"/>
      <c r="GC137" s="109"/>
      <c r="GD137" s="109"/>
      <c r="GE137" s="109"/>
      <c r="GF137" s="109"/>
      <c r="GG137" s="109"/>
      <c r="GH137" s="109"/>
      <c r="GI137" s="109"/>
      <c r="GJ137" s="109"/>
      <c r="GK137" s="109"/>
      <c r="GL137" s="109"/>
      <c r="GM137" s="109"/>
      <c r="GN137" s="109"/>
      <c r="GO137" s="109"/>
      <c r="GP137" s="109"/>
      <c r="GQ137" s="109"/>
      <c r="GR137" s="109"/>
      <c r="GS137" s="109"/>
      <c r="GT137" s="109"/>
      <c r="GU137" s="109"/>
      <c r="GV137" s="109"/>
      <c r="GW137" s="116"/>
    </row>
    <row r="138" spans="1:205" s="152" customFormat="1" ht="13.2">
      <c r="A138" s="215"/>
      <c r="B138" s="109"/>
      <c r="C138" s="109"/>
      <c r="D138" s="109"/>
      <c r="F138" s="122"/>
      <c r="G138" s="122"/>
      <c r="H138" s="122"/>
      <c r="I138" s="161"/>
      <c r="J138" s="161"/>
      <c r="K138" s="161" t="s">
        <v>252</v>
      </c>
      <c r="L138" s="161"/>
      <c r="M138" s="161"/>
      <c r="N138" s="161"/>
      <c r="O138" s="161"/>
      <c r="P138" s="161"/>
      <c r="Q138" s="161"/>
      <c r="R138" s="161"/>
      <c r="S138" s="161"/>
      <c r="T138" s="161"/>
      <c r="U138" s="161"/>
      <c r="V138" s="161"/>
      <c r="W138" s="161"/>
      <c r="X138" s="161"/>
      <c r="Y138" s="162"/>
      <c r="Z138" s="161"/>
      <c r="AA138" s="161"/>
      <c r="AB138" s="160"/>
      <c r="AC138" s="160"/>
      <c r="AD138" s="160"/>
      <c r="AE138" s="160"/>
      <c r="AF138" s="160"/>
      <c r="AG138" s="160"/>
      <c r="AH138" s="160"/>
      <c r="AI138" s="160"/>
      <c r="AJ138" s="161" t="s">
        <v>275</v>
      </c>
      <c r="AK138" s="161"/>
      <c r="AL138" s="109"/>
      <c r="AM138" s="109"/>
      <c r="AN138" s="109"/>
      <c r="AO138" s="109"/>
      <c r="AP138" s="109"/>
      <c r="AQ138" s="109"/>
      <c r="AR138" s="109"/>
      <c r="AS138" s="109"/>
      <c r="AT138" s="109"/>
      <c r="AU138" s="109"/>
      <c r="AV138" s="109"/>
      <c r="AW138" s="109"/>
      <c r="AX138" s="109"/>
      <c r="AY138" s="109"/>
      <c r="AZ138" s="109"/>
      <c r="BA138" s="109"/>
      <c r="BB138" s="109"/>
      <c r="BC138" s="109"/>
      <c r="BD138" s="109"/>
      <c r="BE138" s="109"/>
      <c r="BF138" s="109"/>
      <c r="BG138" s="109"/>
      <c r="BH138" s="109"/>
      <c r="BI138" s="109"/>
      <c r="BJ138" s="109"/>
      <c r="BK138" s="109"/>
      <c r="BL138" s="109"/>
      <c r="BM138" s="109"/>
      <c r="BN138" s="109"/>
      <c r="BO138" s="109"/>
      <c r="BP138" s="109"/>
      <c r="BQ138" s="109"/>
      <c r="BR138" s="109"/>
      <c r="BS138" s="109"/>
      <c r="BT138" s="109"/>
      <c r="BU138" s="109"/>
      <c r="BZ138" s="109"/>
      <c r="CA138" s="109"/>
      <c r="CB138" s="109"/>
      <c r="CC138" s="109"/>
      <c r="CD138" s="109"/>
      <c r="CE138" s="109"/>
      <c r="CF138" s="109"/>
      <c r="CG138" s="155"/>
      <c r="CH138" s="109"/>
      <c r="CI138" s="109"/>
      <c r="CJ138" s="109"/>
      <c r="CK138" s="109"/>
      <c r="CL138" s="109"/>
      <c r="CM138" s="109"/>
      <c r="CN138" s="109"/>
      <c r="CO138" s="109"/>
      <c r="CP138" s="109"/>
      <c r="CQ138" s="109"/>
      <c r="CR138" s="109"/>
      <c r="CS138" s="109"/>
      <c r="CT138" s="109"/>
      <c r="CU138" s="109"/>
      <c r="CV138" s="109"/>
      <c r="CW138" s="109"/>
      <c r="CX138" s="205"/>
      <c r="CY138" s="205"/>
      <c r="CZ138" s="205"/>
      <c r="DA138" s="205"/>
      <c r="DB138" s="205"/>
      <c r="DC138" s="205"/>
      <c r="DD138" s="109"/>
      <c r="DE138" s="109"/>
      <c r="DF138" s="109"/>
      <c r="DG138" s="109"/>
      <c r="DH138" s="109"/>
      <c r="DI138" s="109"/>
      <c r="DJ138" s="109"/>
      <c r="DK138" s="109"/>
      <c r="DL138" s="109"/>
      <c r="DM138" s="109"/>
      <c r="DN138" s="109"/>
      <c r="DO138" s="109"/>
      <c r="DP138" s="109"/>
      <c r="DQ138" s="109"/>
      <c r="DR138" s="109"/>
      <c r="DS138" s="109"/>
      <c r="DT138" s="109"/>
      <c r="DU138" s="109"/>
      <c r="DV138" s="109"/>
      <c r="DW138" s="109"/>
      <c r="DX138" s="109"/>
      <c r="DY138" s="109"/>
      <c r="DZ138" s="109"/>
      <c r="EA138" s="109"/>
      <c r="EB138" s="109"/>
      <c r="EC138" s="109"/>
      <c r="ED138" s="109"/>
      <c r="EE138" s="109"/>
      <c r="EF138" s="109"/>
      <c r="EG138" s="109"/>
      <c r="EH138" s="109"/>
      <c r="EI138" s="109"/>
      <c r="EJ138" s="109"/>
      <c r="EK138" s="109"/>
      <c r="EL138" s="109"/>
      <c r="EM138" s="109"/>
      <c r="EN138" s="109"/>
      <c r="EO138" s="109"/>
      <c r="EP138" s="109"/>
      <c r="EQ138" s="109"/>
      <c r="ER138" s="109"/>
      <c r="ES138" s="109"/>
      <c r="ET138" s="109"/>
      <c r="EU138" s="109"/>
      <c r="EV138" s="109"/>
      <c r="EW138" s="109"/>
      <c r="EX138" s="109"/>
      <c r="EY138" s="109"/>
      <c r="EZ138" s="109"/>
      <c r="FA138" s="109"/>
      <c r="FB138" s="109"/>
      <c r="FC138" s="109"/>
      <c r="FD138" s="109"/>
      <c r="FE138" s="109"/>
      <c r="FF138" s="109"/>
      <c r="FG138" s="109"/>
      <c r="FH138" s="109"/>
      <c r="FI138" s="109"/>
      <c r="FJ138" s="109"/>
      <c r="FK138" s="109"/>
      <c r="FL138" s="109"/>
      <c r="FM138" s="109"/>
      <c r="FN138" s="109"/>
      <c r="FO138" s="109"/>
      <c r="FP138" s="109"/>
      <c r="FQ138" s="109"/>
      <c r="FR138" s="109"/>
      <c r="FS138" s="109"/>
      <c r="FT138" s="109"/>
      <c r="FU138" s="109"/>
      <c r="FV138" s="109"/>
      <c r="FW138" s="109"/>
      <c r="FX138" s="155"/>
      <c r="FY138" s="109"/>
      <c r="FZ138" s="109"/>
      <c r="GA138" s="109"/>
      <c r="GB138" s="109"/>
      <c r="GC138" s="109"/>
      <c r="GD138" s="109"/>
      <c r="GE138" s="109"/>
      <c r="GF138" s="109"/>
      <c r="GG138" s="109"/>
      <c r="GH138" s="109"/>
      <c r="GI138" s="109"/>
      <c r="GJ138" s="109"/>
      <c r="GK138" s="109"/>
      <c r="GL138" s="109"/>
      <c r="GM138" s="109"/>
      <c r="GN138" s="109"/>
      <c r="GO138" s="109"/>
      <c r="GP138" s="109"/>
      <c r="GQ138" s="109"/>
      <c r="GR138" s="109"/>
      <c r="GS138" s="109"/>
      <c r="GT138" s="109"/>
      <c r="GU138" s="109"/>
      <c r="GV138" s="109"/>
      <c r="GW138" s="116"/>
    </row>
    <row r="139" spans="1:205" s="152" customFormat="1">
      <c r="A139" s="216"/>
      <c r="B139" s="217"/>
      <c r="C139" s="217"/>
      <c r="D139" s="217"/>
      <c r="E139" s="218"/>
      <c r="F139" s="219"/>
      <c r="G139" s="219"/>
      <c r="H139" s="219"/>
      <c r="I139" s="219"/>
      <c r="J139" s="219"/>
      <c r="K139" s="219"/>
      <c r="L139" s="219"/>
      <c r="M139" s="219"/>
      <c r="N139" s="217"/>
      <c r="O139" s="217"/>
      <c r="P139" s="217"/>
      <c r="Q139" s="217"/>
      <c r="R139" s="217"/>
      <c r="S139" s="217"/>
      <c r="T139" s="219"/>
      <c r="U139" s="219"/>
      <c r="V139" s="217"/>
      <c r="W139" s="217"/>
      <c r="X139" s="217"/>
      <c r="Y139" s="217"/>
      <c r="Z139" s="217"/>
      <c r="AA139" s="217"/>
      <c r="AB139" s="219"/>
      <c r="AC139" s="219"/>
      <c r="AD139" s="217"/>
      <c r="AE139" s="217"/>
      <c r="AF139" s="217"/>
      <c r="AG139" s="217"/>
      <c r="AH139" s="217"/>
      <c r="AI139" s="217"/>
      <c r="AJ139" s="219"/>
      <c r="AK139" s="219"/>
      <c r="AL139" s="217"/>
      <c r="AM139" s="217"/>
      <c r="AN139" s="217"/>
      <c r="AO139" s="217"/>
      <c r="AP139" s="217"/>
      <c r="AQ139" s="217"/>
      <c r="AR139" s="217"/>
      <c r="AS139" s="217"/>
      <c r="AT139" s="217"/>
      <c r="AU139" s="217"/>
      <c r="AV139" s="217"/>
      <c r="AW139" s="217"/>
      <c r="AX139" s="217"/>
      <c r="AY139" s="217"/>
      <c r="AZ139" s="217"/>
      <c r="BA139" s="218"/>
      <c r="BB139" s="218"/>
      <c r="BC139" s="218"/>
      <c r="BD139" s="218"/>
      <c r="BE139" s="218"/>
      <c r="BF139" s="218"/>
      <c r="BG139" s="218"/>
      <c r="BH139" s="218"/>
      <c r="BI139" s="218"/>
      <c r="BJ139" s="218"/>
      <c r="BK139" s="218"/>
      <c r="BL139" s="218"/>
      <c r="BM139" s="218"/>
      <c r="BN139" s="218"/>
      <c r="BO139" s="218"/>
      <c r="BP139" s="218"/>
      <c r="BQ139" s="218"/>
      <c r="BR139" s="218"/>
      <c r="BS139" s="218"/>
      <c r="BT139" s="218"/>
      <c r="BU139" s="218"/>
      <c r="BV139" s="218"/>
      <c r="BW139" s="218"/>
      <c r="BX139" s="218"/>
      <c r="BY139" s="218"/>
      <c r="BZ139" s="217"/>
      <c r="CA139" s="217"/>
      <c r="CB139" s="217"/>
      <c r="CC139" s="217"/>
      <c r="CD139" s="217"/>
      <c r="CE139" s="217"/>
      <c r="CF139" s="217"/>
      <c r="CG139" s="220"/>
      <c r="CH139" s="217"/>
      <c r="CI139" s="217"/>
      <c r="CJ139" s="217"/>
      <c r="CK139" s="217"/>
      <c r="CL139" s="217"/>
      <c r="CM139" s="217"/>
      <c r="CN139" s="217"/>
      <c r="CO139" s="217"/>
      <c r="CP139" s="217"/>
      <c r="CQ139" s="217"/>
      <c r="CR139" s="217"/>
      <c r="CS139" s="217"/>
      <c r="CT139" s="217"/>
      <c r="CU139" s="217"/>
      <c r="CV139" s="217"/>
      <c r="CW139" s="217"/>
      <c r="CX139" s="221"/>
      <c r="CY139" s="221"/>
      <c r="CZ139" s="221"/>
      <c r="DA139" s="221"/>
      <c r="DB139" s="221"/>
      <c r="DC139" s="221"/>
      <c r="DD139" s="217"/>
      <c r="DE139" s="217"/>
      <c r="DF139" s="217"/>
      <c r="DG139" s="217"/>
      <c r="DH139" s="217"/>
      <c r="DI139" s="217"/>
      <c r="DJ139" s="217"/>
      <c r="DK139" s="217"/>
      <c r="DL139" s="217"/>
      <c r="DM139" s="217"/>
      <c r="DN139" s="217"/>
      <c r="DO139" s="217"/>
      <c r="DP139" s="217"/>
      <c r="DQ139" s="217"/>
      <c r="DR139" s="217"/>
      <c r="DS139" s="217"/>
      <c r="DT139" s="217"/>
      <c r="DU139" s="217"/>
      <c r="DV139" s="217"/>
      <c r="DW139" s="217"/>
      <c r="DX139" s="217"/>
      <c r="DY139" s="217"/>
      <c r="DZ139" s="217"/>
      <c r="EA139" s="217"/>
      <c r="EB139" s="217"/>
      <c r="EC139" s="217"/>
      <c r="ED139" s="217"/>
      <c r="EE139" s="217"/>
      <c r="EF139" s="217"/>
      <c r="EG139" s="217"/>
      <c r="EH139" s="217"/>
      <c r="EI139" s="217"/>
      <c r="EJ139" s="217"/>
      <c r="EK139" s="217"/>
      <c r="EL139" s="217"/>
      <c r="EM139" s="217"/>
      <c r="EN139" s="217"/>
      <c r="EO139" s="217"/>
      <c r="EP139" s="217"/>
      <c r="EQ139" s="217"/>
      <c r="ER139" s="217"/>
      <c r="ES139" s="217"/>
      <c r="ET139" s="217"/>
      <c r="EU139" s="217"/>
      <c r="EV139" s="217"/>
      <c r="EW139" s="217"/>
      <c r="EX139" s="217"/>
      <c r="EY139" s="217"/>
      <c r="EZ139" s="217"/>
      <c r="FA139" s="217"/>
      <c r="FB139" s="217"/>
      <c r="FC139" s="217"/>
      <c r="FD139" s="217"/>
      <c r="FE139" s="217"/>
      <c r="FF139" s="217"/>
      <c r="FG139" s="217"/>
      <c r="FH139" s="217"/>
      <c r="FI139" s="217"/>
      <c r="FJ139" s="217"/>
      <c r="FK139" s="217"/>
      <c r="FL139" s="217"/>
      <c r="FM139" s="217"/>
      <c r="FN139" s="217"/>
      <c r="FO139" s="217"/>
      <c r="FP139" s="217"/>
      <c r="FQ139" s="217"/>
      <c r="FR139" s="217"/>
      <c r="FS139" s="217"/>
      <c r="FT139" s="217"/>
      <c r="FU139" s="217"/>
      <c r="FV139" s="217"/>
      <c r="FW139" s="217"/>
      <c r="FX139" s="220"/>
      <c r="FY139" s="217"/>
      <c r="FZ139" s="217"/>
      <c r="GA139" s="217"/>
      <c r="GB139" s="217"/>
      <c r="GC139" s="217"/>
      <c r="GD139" s="217"/>
      <c r="GE139" s="217"/>
      <c r="GF139" s="217"/>
      <c r="GG139" s="217"/>
      <c r="GH139" s="217"/>
      <c r="GI139" s="217"/>
      <c r="GJ139" s="217"/>
      <c r="GK139" s="217"/>
      <c r="GL139" s="217"/>
      <c r="GM139" s="217"/>
      <c r="GN139" s="217"/>
      <c r="GO139" s="217"/>
      <c r="GP139" s="217"/>
      <c r="GQ139" s="217"/>
      <c r="GR139" s="217"/>
      <c r="GS139" s="217"/>
      <c r="GT139" s="217"/>
      <c r="GU139" s="217"/>
      <c r="GV139" s="217"/>
      <c r="GW139" s="222"/>
    </row>
    <row r="140" spans="1:205" s="152" customFormat="1">
      <c r="A140" s="215"/>
      <c r="B140" s="109"/>
      <c r="C140" s="109"/>
      <c r="D140" s="109"/>
      <c r="F140" s="122"/>
      <c r="G140" s="122"/>
      <c r="H140" s="122"/>
      <c r="I140" s="122"/>
      <c r="J140" s="122"/>
      <c r="K140" s="122"/>
      <c r="L140" s="122"/>
      <c r="M140" s="122"/>
      <c r="N140" s="109"/>
      <c r="O140" s="109"/>
      <c r="P140" s="109"/>
      <c r="Q140" s="109"/>
      <c r="R140" s="109"/>
      <c r="S140" s="109"/>
      <c r="T140" s="122"/>
      <c r="U140" s="122"/>
      <c r="V140" s="109"/>
      <c r="W140" s="109"/>
      <c r="X140" s="109"/>
      <c r="Y140" s="109"/>
      <c r="Z140" s="109"/>
      <c r="AA140" s="109"/>
      <c r="AB140" s="122"/>
      <c r="AC140" s="122"/>
      <c r="AD140" s="109"/>
      <c r="AE140" s="109"/>
      <c r="AF140" s="109"/>
      <c r="AG140" s="109"/>
      <c r="AH140" s="109"/>
      <c r="AI140" s="109"/>
      <c r="AJ140" s="122"/>
      <c r="AK140" s="122"/>
      <c r="AL140" s="109"/>
      <c r="AM140" s="109"/>
      <c r="AN140" s="109"/>
      <c r="AO140" s="109"/>
      <c r="AP140" s="109"/>
      <c r="AQ140" s="109"/>
      <c r="AR140" s="109"/>
      <c r="AS140" s="109"/>
      <c r="AT140" s="109"/>
      <c r="AU140" s="109"/>
      <c r="AV140" s="109"/>
      <c r="AW140" s="109"/>
      <c r="AX140" s="109"/>
      <c r="AY140" s="109"/>
      <c r="AZ140" s="109"/>
      <c r="BZ140" s="109"/>
      <c r="CA140" s="109"/>
      <c r="CB140" s="109"/>
      <c r="CC140" s="109"/>
      <c r="CD140" s="109"/>
      <c r="CE140" s="109"/>
      <c r="CF140" s="109"/>
      <c r="CG140" s="155"/>
      <c r="CH140" s="109"/>
      <c r="CI140" s="109"/>
      <c r="CJ140" s="109"/>
      <c r="CK140" s="109"/>
      <c r="CL140" s="109"/>
      <c r="CM140" s="109"/>
      <c r="CN140" s="109"/>
      <c r="CO140" s="109"/>
      <c r="CP140" s="109"/>
      <c r="CQ140" s="109"/>
      <c r="CR140" s="109"/>
      <c r="CS140" s="109"/>
      <c r="CT140" s="109"/>
      <c r="CU140" s="109"/>
      <c r="CV140" s="109"/>
      <c r="CW140" s="109"/>
      <c r="CX140" s="205"/>
      <c r="CY140" s="205"/>
      <c r="CZ140" s="205"/>
      <c r="DA140" s="205"/>
      <c r="DB140" s="205"/>
      <c r="DC140" s="205"/>
      <c r="DD140" s="109"/>
      <c r="DE140" s="109"/>
      <c r="DF140" s="109"/>
      <c r="DG140" s="109"/>
      <c r="DH140" s="109"/>
      <c r="DI140" s="109"/>
      <c r="DJ140" s="109"/>
      <c r="DK140" s="109"/>
      <c r="DL140" s="109"/>
      <c r="DM140" s="109"/>
      <c r="DN140" s="109"/>
      <c r="DO140" s="109"/>
      <c r="DP140" s="109"/>
      <c r="DQ140" s="109"/>
      <c r="DR140" s="109"/>
      <c r="DS140" s="109"/>
      <c r="DT140" s="109"/>
      <c r="DU140" s="109"/>
      <c r="DV140" s="109"/>
      <c r="DW140" s="109"/>
      <c r="DX140" s="109"/>
      <c r="DY140" s="109"/>
      <c r="DZ140" s="109"/>
      <c r="EA140" s="109"/>
      <c r="EB140" s="109"/>
      <c r="EC140" s="109"/>
      <c r="ED140" s="109"/>
      <c r="EE140" s="109"/>
      <c r="EF140" s="109"/>
      <c r="EG140" s="109"/>
      <c r="EH140" s="109"/>
      <c r="EI140" s="109"/>
      <c r="EJ140" s="109"/>
      <c r="EK140" s="109"/>
      <c r="EL140" s="109"/>
      <c r="EM140" s="109"/>
      <c r="EN140" s="109"/>
      <c r="EO140" s="109"/>
      <c r="EP140" s="109"/>
      <c r="EQ140" s="109"/>
      <c r="ER140" s="109"/>
      <c r="ES140" s="109"/>
      <c r="ET140" s="109"/>
      <c r="EU140" s="109"/>
      <c r="EV140" s="109"/>
      <c r="EW140" s="109"/>
      <c r="EX140" s="109"/>
      <c r="EY140" s="109"/>
      <c r="EZ140" s="109"/>
      <c r="FA140" s="109"/>
      <c r="FB140" s="109"/>
      <c r="FC140" s="109"/>
      <c r="FD140" s="109"/>
      <c r="FE140" s="109"/>
      <c r="FF140" s="109"/>
      <c r="FG140" s="109"/>
      <c r="FH140" s="109"/>
      <c r="FI140" s="109"/>
      <c r="FJ140" s="109"/>
      <c r="FK140" s="109"/>
      <c r="FL140" s="109"/>
      <c r="FM140" s="109"/>
      <c r="FN140" s="109"/>
      <c r="FO140" s="109"/>
      <c r="FP140" s="109"/>
      <c r="FQ140" s="109"/>
      <c r="FR140" s="109"/>
      <c r="FS140" s="109"/>
      <c r="FT140" s="109"/>
      <c r="FU140" s="109"/>
      <c r="FV140" s="109"/>
      <c r="FW140" s="109"/>
      <c r="FX140" s="155"/>
      <c r="FY140" s="109"/>
      <c r="FZ140" s="109"/>
      <c r="GA140" s="109"/>
      <c r="GB140" s="109"/>
      <c r="GC140" s="109"/>
      <c r="GD140" s="109"/>
      <c r="GE140" s="109"/>
      <c r="GF140" s="109"/>
      <c r="GG140" s="109"/>
      <c r="GH140" s="109"/>
      <c r="GI140" s="109"/>
      <c r="GJ140" s="109"/>
      <c r="GK140" s="109"/>
      <c r="GL140" s="109"/>
      <c r="GM140" s="109"/>
      <c r="GN140" s="109"/>
      <c r="GO140" s="109"/>
      <c r="GP140" s="109"/>
      <c r="GQ140" s="109"/>
      <c r="GR140" s="109"/>
      <c r="GS140" s="109"/>
      <c r="GT140" s="109"/>
      <c r="GU140" s="109"/>
      <c r="GV140" s="109"/>
      <c r="GW140" s="116"/>
    </row>
    <row r="141" spans="1:205" s="152" customFormat="1" ht="14.4">
      <c r="A141" s="144"/>
      <c r="B141" s="113"/>
      <c r="C141" s="113"/>
      <c r="D141" s="113"/>
      <c r="E141" s="206"/>
      <c r="F141" s="206"/>
      <c r="G141" s="113"/>
      <c r="H141" s="113"/>
      <c r="I141" s="1008" t="s">
        <v>559</v>
      </c>
      <c r="J141" s="1009"/>
      <c r="K141" s="1009"/>
      <c r="L141" s="1009"/>
      <c r="M141" s="1009"/>
      <c r="N141" s="1009"/>
      <c r="O141" s="1009"/>
      <c r="P141" s="1009"/>
      <c r="Q141" s="1009"/>
      <c r="R141" s="1009"/>
      <c r="S141" s="1009"/>
      <c r="T141" s="1009"/>
      <c r="U141" s="1009"/>
      <c r="V141" s="1009"/>
      <c r="W141" s="1009"/>
      <c r="X141" s="1009"/>
      <c r="Y141" s="1009"/>
      <c r="Z141" s="1009"/>
      <c r="AA141" s="1009"/>
      <c r="AB141" s="1009"/>
      <c r="AC141" s="1009"/>
      <c r="AD141" s="1009"/>
      <c r="AE141" s="1009"/>
      <c r="AF141" s="1009"/>
      <c r="AG141" s="1009"/>
      <c r="AH141" s="1009"/>
      <c r="AI141" s="1009"/>
      <c r="AJ141" s="1009"/>
      <c r="AK141" s="1009"/>
      <c r="AL141" s="1009"/>
      <c r="AM141" s="1009"/>
      <c r="AN141" s="1009"/>
      <c r="AO141" s="1009"/>
      <c r="AP141" s="1009"/>
      <c r="AQ141" s="1009"/>
      <c r="AR141" s="1009"/>
      <c r="AS141" s="1009"/>
      <c r="AT141" s="1009"/>
      <c r="AU141" s="1009"/>
      <c r="AV141" s="1009"/>
      <c r="AW141" s="1009"/>
      <c r="AX141" s="1009"/>
      <c r="AY141" s="1009"/>
      <c r="AZ141" s="1009"/>
      <c r="BA141" s="1009"/>
      <c r="BB141" s="1009"/>
      <c r="BC141" s="1009"/>
      <c r="BD141" s="1009"/>
      <c r="BE141" s="1009"/>
      <c r="BF141" s="1009"/>
      <c r="BG141" s="206"/>
      <c r="BH141" s="206"/>
      <c r="BI141" s="206"/>
      <c r="BJ141" s="206"/>
      <c r="BK141" s="206"/>
      <c r="BL141" s="206"/>
      <c r="BM141" s="206"/>
      <c r="BN141" s="206"/>
      <c r="BO141" s="206"/>
      <c r="BP141" s="206"/>
      <c r="BQ141" s="206"/>
      <c r="BR141" s="206"/>
      <c r="BS141" s="206"/>
      <c r="BT141" s="206"/>
      <c r="BU141" s="206"/>
      <c r="BV141" s="206"/>
      <c r="BW141" s="206"/>
      <c r="BX141" s="206"/>
      <c r="BY141" s="206"/>
      <c r="BZ141" s="207"/>
      <c r="CA141" s="207"/>
      <c r="CB141" s="207"/>
      <c r="CC141" s="207"/>
      <c r="CD141" s="207"/>
      <c r="CE141" s="207"/>
      <c r="CF141" s="207"/>
      <c r="CG141" s="207"/>
      <c r="CH141" s="207"/>
      <c r="CI141" s="207"/>
      <c r="CJ141" s="207"/>
      <c r="CK141" s="207"/>
      <c r="CL141" s="207"/>
      <c r="CM141" s="207"/>
      <c r="CN141" s="207"/>
      <c r="CO141" s="207"/>
      <c r="CP141" s="207"/>
      <c r="CQ141" s="207"/>
      <c r="CR141" s="207"/>
      <c r="CS141" s="207"/>
      <c r="CT141" s="113"/>
      <c r="CU141" s="113"/>
      <c r="CV141" s="113"/>
      <c r="CW141" s="113"/>
      <c r="CX141" s="113"/>
      <c r="CY141" s="113"/>
      <c r="CZ141" s="196"/>
      <c r="DA141" s="113"/>
      <c r="DB141" s="113"/>
      <c r="DC141" s="113"/>
      <c r="DD141" s="113"/>
      <c r="DE141" s="113"/>
      <c r="DF141" s="113"/>
      <c r="DG141" s="113"/>
      <c r="DH141" s="113"/>
      <c r="DI141" s="113"/>
      <c r="DJ141" s="113"/>
      <c r="DK141" s="113"/>
      <c r="DL141" s="113"/>
      <c r="DM141" s="113"/>
      <c r="DN141" s="113"/>
      <c r="DO141" s="113"/>
      <c r="DP141" s="113"/>
      <c r="DQ141" s="113"/>
      <c r="DR141" s="113"/>
      <c r="DS141" s="113"/>
      <c r="DT141" s="113"/>
      <c r="DU141" s="113"/>
      <c r="DV141" s="113"/>
      <c r="DW141" s="113"/>
      <c r="DX141" s="113"/>
      <c r="DY141" s="113"/>
      <c r="DZ141" s="113"/>
      <c r="EA141" s="113"/>
      <c r="EB141" s="113"/>
      <c r="EC141" s="113"/>
      <c r="ED141" s="113"/>
      <c r="EE141" s="113"/>
      <c r="EF141" s="113"/>
      <c r="EG141" s="113"/>
      <c r="EH141" s="113"/>
      <c r="EI141" s="113"/>
      <c r="EJ141" s="113"/>
      <c r="EK141" s="113"/>
      <c r="EL141" s="113"/>
      <c r="EM141" s="113"/>
      <c r="EN141" s="113"/>
      <c r="EO141" s="113"/>
      <c r="EP141" s="113"/>
      <c r="EQ141" s="113"/>
      <c r="ER141" s="113"/>
      <c r="ES141" s="113"/>
      <c r="ET141" s="113"/>
      <c r="EU141" s="113"/>
      <c r="EV141" s="113"/>
      <c r="EW141" s="113"/>
      <c r="EX141" s="113"/>
      <c r="EY141" s="113"/>
      <c r="EZ141" s="113"/>
      <c r="FA141" s="113"/>
      <c r="FB141" s="113"/>
      <c r="FC141" s="113"/>
      <c r="FD141" s="113"/>
      <c r="FE141" s="113"/>
      <c r="FF141" s="113"/>
      <c r="FG141" s="113"/>
      <c r="FH141" s="113"/>
      <c r="FI141" s="113"/>
      <c r="FJ141" s="113"/>
      <c r="FK141" s="113"/>
      <c r="FL141" s="113"/>
      <c r="FM141" s="113"/>
      <c r="FN141" s="113"/>
      <c r="FO141" s="113"/>
      <c r="FP141" s="113"/>
      <c r="FQ141" s="113"/>
      <c r="FR141" s="113"/>
      <c r="FS141" s="113"/>
      <c r="FT141" s="113"/>
      <c r="FU141" s="113"/>
      <c r="FV141" s="113"/>
      <c r="FW141" s="113"/>
      <c r="FX141" s="113"/>
      <c r="FY141" s="113"/>
      <c r="FZ141" s="113"/>
      <c r="GA141" s="113"/>
      <c r="GB141" s="113"/>
      <c r="GC141" s="113"/>
      <c r="GD141" s="113"/>
      <c r="GE141" s="113"/>
      <c r="GF141" s="113"/>
      <c r="GG141" s="113"/>
      <c r="GH141" s="113"/>
      <c r="GI141" s="113"/>
      <c r="GJ141" s="113"/>
      <c r="GK141" s="113"/>
      <c r="GL141" s="113"/>
      <c r="GM141" s="113"/>
      <c r="GN141" s="113"/>
      <c r="GO141" s="113"/>
      <c r="GP141" s="113"/>
      <c r="GQ141" s="113"/>
      <c r="GR141" s="113"/>
      <c r="GS141" s="112"/>
      <c r="GT141" s="113"/>
      <c r="GU141" s="113"/>
      <c r="GV141" s="113"/>
      <c r="GW141" s="114"/>
    </row>
    <row r="142" spans="1:205" s="152" customFormat="1" ht="14.4">
      <c r="A142" s="111"/>
      <c r="B142" s="119"/>
      <c r="C142" s="109"/>
      <c r="D142" s="109"/>
      <c r="E142" s="208"/>
      <c r="F142" s="208"/>
      <c r="G142" s="119"/>
      <c r="H142" s="119"/>
      <c r="I142" s="1010"/>
      <c r="J142" s="1011"/>
      <c r="K142" s="1011"/>
      <c r="L142" s="1011"/>
      <c r="M142" s="1011"/>
      <c r="N142" s="1011"/>
      <c r="O142" s="1011"/>
      <c r="P142" s="1011"/>
      <c r="Q142" s="1011"/>
      <c r="R142" s="1011"/>
      <c r="S142" s="1011"/>
      <c r="T142" s="1011"/>
      <c r="U142" s="1011"/>
      <c r="V142" s="1011"/>
      <c r="W142" s="1011"/>
      <c r="X142" s="1011"/>
      <c r="Y142" s="1011"/>
      <c r="Z142" s="1011"/>
      <c r="AA142" s="1011"/>
      <c r="AB142" s="1011"/>
      <c r="AC142" s="1011"/>
      <c r="AD142" s="1011"/>
      <c r="AE142" s="1011"/>
      <c r="AF142" s="1011"/>
      <c r="AG142" s="1011"/>
      <c r="AH142" s="1011"/>
      <c r="AI142" s="1011"/>
      <c r="AJ142" s="1011"/>
      <c r="AK142" s="1011"/>
      <c r="AL142" s="1011"/>
      <c r="AM142" s="1011"/>
      <c r="AN142" s="1011"/>
      <c r="AO142" s="1011"/>
      <c r="AP142" s="1011"/>
      <c r="AQ142" s="1011"/>
      <c r="AR142" s="1011"/>
      <c r="AS142" s="1011"/>
      <c r="AT142" s="1011"/>
      <c r="AU142" s="1011"/>
      <c r="AV142" s="1011"/>
      <c r="AW142" s="1011"/>
      <c r="AX142" s="1011"/>
      <c r="AY142" s="1011"/>
      <c r="AZ142" s="1011"/>
      <c r="BA142" s="1011"/>
      <c r="BB142" s="1011"/>
      <c r="BC142" s="1011"/>
      <c r="BD142" s="1011"/>
      <c r="BE142" s="1011"/>
      <c r="BF142" s="1011"/>
      <c r="BG142" s="208"/>
      <c r="BH142" s="208"/>
      <c r="BI142" s="208"/>
      <c r="BJ142" s="208"/>
      <c r="BK142" s="208"/>
      <c r="BL142" s="208"/>
      <c r="BM142" s="208"/>
      <c r="BN142" s="208"/>
      <c r="BO142" s="208"/>
      <c r="BP142" s="208"/>
      <c r="BQ142" s="208"/>
      <c r="BR142" s="208"/>
      <c r="BS142" s="208"/>
      <c r="BT142" s="208"/>
      <c r="BU142" s="208"/>
      <c r="BV142" s="208"/>
      <c r="BW142" s="208"/>
      <c r="BX142" s="208"/>
      <c r="BY142" s="208"/>
      <c r="BZ142" s="120"/>
      <c r="CA142" s="120"/>
      <c r="CB142" s="120"/>
      <c r="CC142" s="120"/>
      <c r="CD142" s="120"/>
      <c r="CE142" s="120"/>
      <c r="CF142" s="120"/>
      <c r="CG142" s="120"/>
      <c r="CH142" s="120"/>
      <c r="CI142" s="120"/>
      <c r="CJ142" s="120"/>
      <c r="CK142" s="120"/>
      <c r="CL142" s="120"/>
      <c r="CM142" s="120"/>
      <c r="CN142" s="120"/>
      <c r="CO142" s="120"/>
      <c r="CP142" s="120"/>
      <c r="CQ142" s="120"/>
      <c r="CR142" s="120"/>
      <c r="CS142" s="120"/>
      <c r="CT142" s="109"/>
      <c r="CU142" s="109"/>
      <c r="CV142" s="119"/>
      <c r="CW142" s="109"/>
      <c r="CX142" s="109"/>
      <c r="CY142" s="109"/>
      <c r="CZ142" s="117"/>
      <c r="DA142" s="109"/>
      <c r="DB142" s="119"/>
      <c r="DC142" s="119"/>
      <c r="DD142" s="119"/>
      <c r="DE142" s="109"/>
      <c r="DF142" s="109"/>
      <c r="DG142" s="109"/>
      <c r="DH142" s="109"/>
      <c r="DI142" s="109"/>
      <c r="DJ142" s="109"/>
      <c r="DK142" s="109"/>
      <c r="DL142" s="109"/>
      <c r="DM142" s="109"/>
      <c r="DN142" s="109"/>
      <c r="DO142" s="109"/>
      <c r="DP142" s="109"/>
      <c r="DQ142" s="109"/>
      <c r="DR142" s="109"/>
      <c r="DS142" s="109"/>
      <c r="DT142" s="109"/>
      <c r="DU142" s="109"/>
      <c r="DV142" s="109"/>
      <c r="DW142" s="109"/>
      <c r="DX142" s="109"/>
      <c r="DY142" s="109"/>
      <c r="DZ142" s="109"/>
      <c r="EA142" s="109"/>
      <c r="EB142" s="109"/>
      <c r="EC142" s="109"/>
      <c r="ED142" s="109"/>
      <c r="EE142" s="109"/>
      <c r="EF142" s="109"/>
      <c r="EG142" s="109"/>
      <c r="EH142" s="109"/>
      <c r="EI142" s="109"/>
      <c r="EJ142" s="109"/>
      <c r="EK142" s="109"/>
      <c r="EL142" s="109"/>
      <c r="EM142" s="109"/>
      <c r="EN142" s="109"/>
      <c r="EO142" s="109"/>
      <c r="EP142" s="109"/>
      <c r="EQ142" s="109"/>
      <c r="ER142" s="109"/>
      <c r="ES142" s="109"/>
      <c r="ET142" s="109"/>
      <c r="EU142" s="109"/>
      <c r="EV142" s="109"/>
      <c r="EW142" s="109"/>
      <c r="EX142" s="109"/>
      <c r="EY142" s="109"/>
      <c r="EZ142" s="109"/>
      <c r="FA142" s="109"/>
      <c r="FB142" s="109"/>
      <c r="FC142" s="109"/>
      <c r="FD142" s="109"/>
      <c r="FE142" s="109"/>
      <c r="FF142" s="109"/>
      <c r="FG142" s="109"/>
      <c r="FH142" s="109"/>
      <c r="FI142" s="109"/>
      <c r="FJ142" s="109"/>
      <c r="FK142" s="109"/>
      <c r="FL142" s="109"/>
      <c r="FM142" s="109"/>
      <c r="FN142" s="109"/>
      <c r="FO142" s="109"/>
      <c r="FP142" s="109"/>
      <c r="FQ142" s="109"/>
      <c r="FR142" s="109"/>
      <c r="FS142" s="109"/>
      <c r="FT142" s="109"/>
      <c r="FU142" s="209"/>
      <c r="FV142" s="109"/>
      <c r="FW142" s="109"/>
      <c r="FX142" s="109"/>
      <c r="FY142" s="109"/>
      <c r="FZ142" s="109"/>
      <c r="GA142" s="109"/>
      <c r="GB142" s="109"/>
      <c r="GC142" s="109"/>
      <c r="GD142" s="109"/>
      <c r="GE142" s="109"/>
      <c r="GF142" s="109"/>
      <c r="GG142" s="109"/>
      <c r="GH142" s="109"/>
      <c r="GI142" s="109"/>
      <c r="GJ142" s="109"/>
      <c r="GK142" s="109"/>
      <c r="GL142" s="119"/>
      <c r="GM142" s="119"/>
      <c r="GN142" s="119"/>
      <c r="GO142" s="109"/>
      <c r="GP142" s="109"/>
      <c r="GQ142" s="109"/>
      <c r="GR142" s="109"/>
      <c r="GS142" s="115"/>
      <c r="GT142" s="109"/>
      <c r="GU142" s="109"/>
      <c r="GV142" s="109"/>
      <c r="GW142" s="116"/>
    </row>
    <row r="143" spans="1:205" s="152" customFormat="1" ht="14.4">
      <c r="A143" s="111"/>
      <c r="B143" s="119"/>
      <c r="C143" s="109"/>
      <c r="D143" s="109"/>
      <c r="E143" s="208"/>
      <c r="F143" s="208"/>
      <c r="G143" s="119"/>
      <c r="H143" s="119"/>
      <c r="I143" s="1012" t="s">
        <v>562</v>
      </c>
      <c r="J143" s="1013"/>
      <c r="K143" s="1013"/>
      <c r="L143" s="1013"/>
      <c r="M143" s="1013"/>
      <c r="N143" s="1013"/>
      <c r="O143" s="1013"/>
      <c r="P143" s="1013"/>
      <c r="Q143" s="1013"/>
      <c r="R143" s="1013"/>
      <c r="S143" s="1013"/>
      <c r="T143" s="1013"/>
      <c r="U143" s="1013"/>
      <c r="V143" s="1013"/>
      <c r="W143" s="1013"/>
      <c r="X143" s="1013"/>
      <c r="Y143" s="1013"/>
      <c r="Z143" s="1013"/>
      <c r="AA143" s="1013"/>
      <c r="AB143" s="1013"/>
      <c r="AC143" s="1013"/>
      <c r="AD143" s="1013"/>
      <c r="AE143" s="1013"/>
      <c r="AF143" s="1013"/>
      <c r="AG143" s="1013"/>
      <c r="AH143" s="1013"/>
      <c r="AI143" s="1013"/>
      <c r="AJ143" s="1013"/>
      <c r="AK143" s="1013"/>
      <c r="AL143" s="1013"/>
      <c r="AM143" s="1013"/>
      <c r="AN143" s="1013"/>
      <c r="AO143" s="1013"/>
      <c r="AP143" s="1013"/>
      <c r="AQ143" s="1013"/>
      <c r="AR143" s="1013"/>
      <c r="AS143" s="1013"/>
      <c r="AT143" s="1013"/>
      <c r="AU143" s="1013"/>
      <c r="AV143" s="1013"/>
      <c r="AW143" s="1013"/>
      <c r="AX143" s="1013"/>
      <c r="AY143" s="1013"/>
      <c r="AZ143" s="1013"/>
      <c r="BA143" s="1013"/>
      <c r="BB143" s="1013"/>
      <c r="BC143" s="1013"/>
      <c r="BD143" s="1013"/>
      <c r="BE143" s="1013"/>
      <c r="BF143" s="1013"/>
      <c r="BG143" s="1013"/>
      <c r="BH143" s="1013"/>
      <c r="BI143" s="1013"/>
      <c r="BJ143" s="1013"/>
      <c r="BK143" s="1013"/>
      <c r="BL143" s="1013"/>
      <c r="BM143" s="1013"/>
      <c r="BN143" s="1013"/>
      <c r="BO143" s="1013"/>
      <c r="BP143" s="1013"/>
      <c r="BQ143" s="1013"/>
      <c r="BR143" s="1013"/>
      <c r="BS143" s="1013"/>
      <c r="BT143" s="1013"/>
      <c r="BU143" s="1013"/>
      <c r="BV143" s="1013"/>
      <c r="BW143" s="1013"/>
      <c r="BX143" s="1013"/>
      <c r="BY143" s="1013"/>
      <c r="BZ143" s="1013"/>
      <c r="CA143" s="1013"/>
      <c r="CB143" s="1013"/>
      <c r="CC143" s="1013"/>
      <c r="CD143" s="1013"/>
      <c r="CE143" s="1013"/>
      <c r="CF143" s="1013"/>
      <c r="CG143" s="1013"/>
      <c r="CH143" s="1013"/>
      <c r="CI143" s="1013"/>
      <c r="CJ143" s="1013"/>
      <c r="CK143" s="1013"/>
      <c r="CL143" s="1013"/>
      <c r="CM143" s="1013"/>
      <c r="CN143" s="1013"/>
      <c r="CO143" s="1013"/>
      <c r="CP143" s="1013"/>
      <c r="CQ143" s="1013"/>
      <c r="CR143" s="1013"/>
      <c r="CS143" s="1013"/>
      <c r="CT143" s="1013"/>
      <c r="CU143" s="1013"/>
      <c r="CV143" s="1013"/>
      <c r="CW143" s="1013"/>
      <c r="CX143" s="1013"/>
      <c r="CY143" s="1013"/>
      <c r="CZ143" s="1013"/>
      <c r="DA143" s="1013"/>
      <c r="DB143" s="1013"/>
      <c r="DC143" s="1013"/>
      <c r="DD143" s="1013"/>
      <c r="DE143" s="1013"/>
      <c r="DF143" s="1013"/>
      <c r="DG143" s="1013"/>
      <c r="DH143" s="1013"/>
      <c r="DI143" s="1013"/>
      <c r="DJ143" s="1013"/>
      <c r="DK143" s="1013"/>
      <c r="DL143" s="1013"/>
      <c r="DM143" s="1013"/>
      <c r="DN143" s="1013"/>
      <c r="DO143" s="1013"/>
      <c r="DP143" s="1013"/>
      <c r="DQ143" s="1013"/>
      <c r="DR143" s="1013"/>
      <c r="DS143" s="1013"/>
      <c r="DT143" s="1013"/>
      <c r="DU143" s="1013"/>
      <c r="DV143" s="1013"/>
      <c r="DW143" s="1013"/>
      <c r="DX143" s="1013"/>
      <c r="DY143" s="1013"/>
      <c r="DZ143" s="1013"/>
      <c r="EA143" s="1013"/>
      <c r="EB143" s="1013"/>
      <c r="EC143" s="1013"/>
      <c r="ED143" s="1013"/>
      <c r="EE143" s="1013"/>
      <c r="EF143" s="1013"/>
      <c r="EG143" s="1013"/>
      <c r="EH143" s="1013"/>
      <c r="EI143" s="1013"/>
      <c r="EJ143" s="1013"/>
      <c r="EK143" s="1013"/>
      <c r="EL143" s="1013"/>
      <c r="EM143" s="1013"/>
      <c r="EN143" s="1013"/>
      <c r="EO143" s="1013"/>
      <c r="EP143" s="1013"/>
      <c r="EQ143" s="1013"/>
      <c r="ER143" s="1013"/>
      <c r="ES143" s="1013"/>
      <c r="ET143" s="1013"/>
      <c r="EU143" s="1013"/>
      <c r="EV143" s="1013"/>
      <c r="EW143" s="1013"/>
      <c r="EX143" s="1013"/>
      <c r="EY143" s="1013"/>
      <c r="EZ143" s="1013"/>
      <c r="FA143" s="1013"/>
      <c r="FB143" s="1013"/>
      <c r="FC143" s="1013"/>
      <c r="FD143" s="1013"/>
      <c r="FE143" s="1013"/>
      <c r="FF143" s="1013"/>
      <c r="FG143" s="1013"/>
      <c r="FH143" s="1013"/>
      <c r="FI143" s="1013"/>
      <c r="FJ143" s="1013"/>
      <c r="FK143" s="1013"/>
      <c r="FL143" s="1013"/>
      <c r="FM143" s="1013"/>
      <c r="FN143" s="1013"/>
      <c r="FO143" s="1013"/>
      <c r="FP143" s="1013"/>
      <c r="FQ143" s="1013"/>
      <c r="FR143" s="1013"/>
      <c r="FS143" s="1013"/>
      <c r="FT143" s="1013"/>
      <c r="FU143" s="1013"/>
      <c r="FV143" s="1013"/>
      <c r="FW143" s="1013"/>
      <c r="FX143" s="1013"/>
      <c r="FY143" s="1013"/>
      <c r="FZ143" s="1013"/>
      <c r="GA143" s="1013"/>
      <c r="GB143" s="1013"/>
      <c r="GC143" s="1013"/>
      <c r="GD143" s="1013"/>
      <c r="GE143" s="1013"/>
      <c r="GF143" s="1013"/>
      <c r="GG143" s="1013"/>
      <c r="GH143" s="1013"/>
      <c r="GI143" s="1013"/>
      <c r="GJ143" s="1013"/>
      <c r="GK143" s="1013"/>
      <c r="GL143" s="1013"/>
      <c r="GM143" s="1013"/>
      <c r="GN143" s="1013"/>
      <c r="GO143" s="1013"/>
      <c r="GP143" s="1013"/>
      <c r="GQ143" s="1013"/>
      <c r="GR143" s="1014"/>
      <c r="GS143" s="115"/>
      <c r="GT143" s="109"/>
      <c r="GU143" s="109"/>
      <c r="GV143" s="109"/>
      <c r="GW143" s="116"/>
    </row>
    <row r="144" spans="1:205" s="152" customFormat="1" ht="14.4">
      <c r="A144" s="111"/>
      <c r="B144" s="119"/>
      <c r="C144" s="109"/>
      <c r="D144" s="109"/>
      <c r="E144" s="208"/>
      <c r="F144" s="208"/>
      <c r="G144" s="119"/>
      <c r="H144" s="119"/>
      <c r="I144" s="1012"/>
      <c r="J144" s="1013"/>
      <c r="K144" s="1013"/>
      <c r="L144" s="1013"/>
      <c r="M144" s="1013"/>
      <c r="N144" s="1013"/>
      <c r="O144" s="1013"/>
      <c r="P144" s="1013"/>
      <c r="Q144" s="1013"/>
      <c r="R144" s="1013"/>
      <c r="S144" s="1013"/>
      <c r="T144" s="1013"/>
      <c r="U144" s="1013"/>
      <c r="V144" s="1013"/>
      <c r="W144" s="1013"/>
      <c r="X144" s="1013"/>
      <c r="Y144" s="1013"/>
      <c r="Z144" s="1013"/>
      <c r="AA144" s="1013"/>
      <c r="AB144" s="1013"/>
      <c r="AC144" s="1013"/>
      <c r="AD144" s="1013"/>
      <c r="AE144" s="1013"/>
      <c r="AF144" s="1013"/>
      <c r="AG144" s="1013"/>
      <c r="AH144" s="1013"/>
      <c r="AI144" s="1013"/>
      <c r="AJ144" s="1013"/>
      <c r="AK144" s="1013"/>
      <c r="AL144" s="1013"/>
      <c r="AM144" s="1013"/>
      <c r="AN144" s="1013"/>
      <c r="AO144" s="1013"/>
      <c r="AP144" s="1013"/>
      <c r="AQ144" s="1013"/>
      <c r="AR144" s="1013"/>
      <c r="AS144" s="1013"/>
      <c r="AT144" s="1013"/>
      <c r="AU144" s="1013"/>
      <c r="AV144" s="1013"/>
      <c r="AW144" s="1013"/>
      <c r="AX144" s="1013"/>
      <c r="AY144" s="1013"/>
      <c r="AZ144" s="1013"/>
      <c r="BA144" s="1013"/>
      <c r="BB144" s="1013"/>
      <c r="BC144" s="1013"/>
      <c r="BD144" s="1013"/>
      <c r="BE144" s="1013"/>
      <c r="BF144" s="1013"/>
      <c r="BG144" s="1013"/>
      <c r="BH144" s="1013"/>
      <c r="BI144" s="1013"/>
      <c r="BJ144" s="1013"/>
      <c r="BK144" s="1013"/>
      <c r="BL144" s="1013"/>
      <c r="BM144" s="1013"/>
      <c r="BN144" s="1013"/>
      <c r="BO144" s="1013"/>
      <c r="BP144" s="1013"/>
      <c r="BQ144" s="1013"/>
      <c r="BR144" s="1013"/>
      <c r="BS144" s="1013"/>
      <c r="BT144" s="1013"/>
      <c r="BU144" s="1013"/>
      <c r="BV144" s="1013"/>
      <c r="BW144" s="1013"/>
      <c r="BX144" s="1013"/>
      <c r="BY144" s="1013"/>
      <c r="BZ144" s="1013"/>
      <c r="CA144" s="1013"/>
      <c r="CB144" s="1013"/>
      <c r="CC144" s="1013"/>
      <c r="CD144" s="1013"/>
      <c r="CE144" s="1013"/>
      <c r="CF144" s="1013"/>
      <c r="CG144" s="1013"/>
      <c r="CH144" s="1013"/>
      <c r="CI144" s="1013"/>
      <c r="CJ144" s="1013"/>
      <c r="CK144" s="1013"/>
      <c r="CL144" s="1013"/>
      <c r="CM144" s="1013"/>
      <c r="CN144" s="1013"/>
      <c r="CO144" s="1013"/>
      <c r="CP144" s="1013"/>
      <c r="CQ144" s="1013"/>
      <c r="CR144" s="1013"/>
      <c r="CS144" s="1013"/>
      <c r="CT144" s="1013"/>
      <c r="CU144" s="1013"/>
      <c r="CV144" s="1013"/>
      <c r="CW144" s="1013"/>
      <c r="CX144" s="1013"/>
      <c r="CY144" s="1013"/>
      <c r="CZ144" s="1013"/>
      <c r="DA144" s="1013"/>
      <c r="DB144" s="1013"/>
      <c r="DC144" s="1013"/>
      <c r="DD144" s="1013"/>
      <c r="DE144" s="1013"/>
      <c r="DF144" s="1013"/>
      <c r="DG144" s="1013"/>
      <c r="DH144" s="1013"/>
      <c r="DI144" s="1013"/>
      <c r="DJ144" s="1013"/>
      <c r="DK144" s="1013"/>
      <c r="DL144" s="1013"/>
      <c r="DM144" s="1013"/>
      <c r="DN144" s="1013"/>
      <c r="DO144" s="1013"/>
      <c r="DP144" s="1013"/>
      <c r="DQ144" s="1013"/>
      <c r="DR144" s="1013"/>
      <c r="DS144" s="1013"/>
      <c r="DT144" s="1013"/>
      <c r="DU144" s="1013"/>
      <c r="DV144" s="1013"/>
      <c r="DW144" s="1013"/>
      <c r="DX144" s="1013"/>
      <c r="DY144" s="1013"/>
      <c r="DZ144" s="1013"/>
      <c r="EA144" s="1013"/>
      <c r="EB144" s="1013"/>
      <c r="EC144" s="1013"/>
      <c r="ED144" s="1013"/>
      <c r="EE144" s="1013"/>
      <c r="EF144" s="1013"/>
      <c r="EG144" s="1013"/>
      <c r="EH144" s="1013"/>
      <c r="EI144" s="1013"/>
      <c r="EJ144" s="1013"/>
      <c r="EK144" s="1013"/>
      <c r="EL144" s="1013"/>
      <c r="EM144" s="1013"/>
      <c r="EN144" s="1013"/>
      <c r="EO144" s="1013"/>
      <c r="EP144" s="1013"/>
      <c r="EQ144" s="1013"/>
      <c r="ER144" s="1013"/>
      <c r="ES144" s="1013"/>
      <c r="ET144" s="1013"/>
      <c r="EU144" s="1013"/>
      <c r="EV144" s="1013"/>
      <c r="EW144" s="1013"/>
      <c r="EX144" s="1013"/>
      <c r="EY144" s="1013"/>
      <c r="EZ144" s="1013"/>
      <c r="FA144" s="1013"/>
      <c r="FB144" s="1013"/>
      <c r="FC144" s="1013"/>
      <c r="FD144" s="1013"/>
      <c r="FE144" s="1013"/>
      <c r="FF144" s="1013"/>
      <c r="FG144" s="1013"/>
      <c r="FH144" s="1013"/>
      <c r="FI144" s="1013"/>
      <c r="FJ144" s="1013"/>
      <c r="FK144" s="1013"/>
      <c r="FL144" s="1013"/>
      <c r="FM144" s="1013"/>
      <c r="FN144" s="1013"/>
      <c r="FO144" s="1013"/>
      <c r="FP144" s="1013"/>
      <c r="FQ144" s="1013"/>
      <c r="FR144" s="1013"/>
      <c r="FS144" s="1013"/>
      <c r="FT144" s="1013"/>
      <c r="FU144" s="1013"/>
      <c r="FV144" s="1013"/>
      <c r="FW144" s="1013"/>
      <c r="FX144" s="1013"/>
      <c r="FY144" s="1013"/>
      <c r="FZ144" s="1013"/>
      <c r="GA144" s="1013"/>
      <c r="GB144" s="1013"/>
      <c r="GC144" s="1013"/>
      <c r="GD144" s="1013"/>
      <c r="GE144" s="1013"/>
      <c r="GF144" s="1013"/>
      <c r="GG144" s="1013"/>
      <c r="GH144" s="1013"/>
      <c r="GI144" s="1013"/>
      <c r="GJ144" s="1013"/>
      <c r="GK144" s="1013"/>
      <c r="GL144" s="1013"/>
      <c r="GM144" s="1013"/>
      <c r="GN144" s="1013"/>
      <c r="GO144" s="1013"/>
      <c r="GP144" s="1013"/>
      <c r="GQ144" s="1013"/>
      <c r="GR144" s="1014"/>
      <c r="GS144" s="115"/>
      <c r="GT144" s="109"/>
      <c r="GU144" s="109"/>
      <c r="GV144" s="109"/>
      <c r="GW144" s="116"/>
    </row>
    <row r="145" spans="1:205" s="152" customFormat="1">
      <c r="A145" s="111"/>
      <c r="B145" s="119"/>
      <c r="C145" s="109"/>
      <c r="D145" s="109"/>
      <c r="E145" s="109"/>
      <c r="F145" s="109"/>
      <c r="G145" s="119"/>
      <c r="H145" s="119"/>
      <c r="I145" s="1015" t="s">
        <v>237</v>
      </c>
      <c r="J145" s="931"/>
      <c r="K145" s="931"/>
      <c r="L145" s="931"/>
      <c r="M145" s="109"/>
      <c r="N145" s="120"/>
      <c r="O145" s="120"/>
      <c r="P145" s="120"/>
      <c r="Q145" s="120"/>
      <c r="R145" s="120"/>
      <c r="S145" s="120"/>
      <c r="T145" s="120"/>
      <c r="U145" s="120"/>
      <c r="V145" s="120"/>
      <c r="W145" s="120"/>
      <c r="X145" s="120"/>
      <c r="Y145" s="109"/>
      <c r="Z145" s="109"/>
      <c r="AA145" s="109"/>
      <c r="AB145" s="109"/>
      <c r="AC145" s="109"/>
      <c r="AD145" s="109"/>
      <c r="AE145" s="122"/>
      <c r="AF145" s="122"/>
      <c r="AG145" s="122"/>
      <c r="AH145" s="122"/>
      <c r="AI145" s="122"/>
      <c r="AJ145" s="123"/>
      <c r="AK145" s="109"/>
      <c r="AL145" s="109"/>
      <c r="AM145" s="120"/>
      <c r="AN145" s="120"/>
      <c r="AO145" s="120"/>
      <c r="AP145" s="120"/>
      <c r="AQ145" s="120"/>
      <c r="AR145" s="120"/>
      <c r="AS145" s="120"/>
      <c r="AT145" s="120"/>
      <c r="AU145" s="120"/>
      <c r="AV145" s="120"/>
      <c r="AW145" s="120"/>
      <c r="AX145" s="120"/>
      <c r="AY145" s="109"/>
      <c r="AZ145" s="122"/>
      <c r="BA145" s="122"/>
      <c r="BB145" s="122"/>
      <c r="BC145" s="109"/>
      <c r="BD145" s="109"/>
      <c r="BE145" s="109"/>
      <c r="BF145" s="109"/>
      <c r="BG145" s="109"/>
      <c r="BH145" s="109"/>
      <c r="BI145" s="109"/>
      <c r="BJ145" s="109"/>
      <c r="BK145" s="109"/>
      <c r="BL145" s="109"/>
      <c r="BM145" s="109"/>
      <c r="BN145" s="109"/>
      <c r="BO145" s="109"/>
      <c r="BP145" s="109"/>
      <c r="BQ145" s="109"/>
      <c r="BR145" s="109"/>
      <c r="BS145" s="109"/>
      <c r="BT145" s="109"/>
      <c r="BU145" s="109"/>
      <c r="BV145" s="109"/>
      <c r="BW145" s="109"/>
      <c r="BX145" s="109"/>
      <c r="BY145" s="109"/>
      <c r="BZ145" s="109"/>
      <c r="CA145" s="109"/>
      <c r="CB145" s="109"/>
      <c r="CC145" s="109"/>
      <c r="CD145" s="109"/>
      <c r="CE145" s="109"/>
      <c r="CF145" s="109"/>
      <c r="CG145" s="109"/>
      <c r="CH145" s="109"/>
      <c r="CI145" s="109"/>
      <c r="CJ145" s="109"/>
      <c r="CK145" s="109"/>
      <c r="CL145" s="109"/>
      <c r="CM145" s="109"/>
      <c r="CN145" s="109"/>
      <c r="CO145" s="109"/>
      <c r="CP145" s="109"/>
      <c r="CQ145" s="109"/>
      <c r="CR145" s="109"/>
      <c r="CS145" s="120"/>
      <c r="CT145" s="120"/>
      <c r="CU145" s="120"/>
      <c r="CV145" s="120"/>
      <c r="CW145" s="931" t="s">
        <v>238</v>
      </c>
      <c r="CX145" s="931"/>
      <c r="CY145" s="931"/>
      <c r="CZ145" s="932"/>
      <c r="DA145" s="1015" t="s">
        <v>237</v>
      </c>
      <c r="DB145" s="931"/>
      <c r="DC145" s="931"/>
      <c r="DD145" s="210"/>
      <c r="DE145" s="109"/>
      <c r="DF145" s="109"/>
      <c r="DG145" s="109"/>
      <c r="DH145" s="109"/>
      <c r="DI145" s="109"/>
      <c r="DJ145" s="109"/>
      <c r="DK145" s="109"/>
      <c r="DL145" s="109"/>
      <c r="DM145" s="120"/>
      <c r="DN145" s="120"/>
      <c r="DO145" s="120"/>
      <c r="DP145" s="120"/>
      <c r="DQ145" s="120"/>
      <c r="DR145" s="120"/>
      <c r="DS145" s="120"/>
      <c r="DT145" s="120"/>
      <c r="DU145" s="120"/>
      <c r="DV145" s="120"/>
      <c r="DW145" s="120"/>
      <c r="DX145" s="120"/>
      <c r="DY145" s="120"/>
      <c r="DZ145" s="120"/>
      <c r="EA145" s="120"/>
      <c r="EB145" s="120"/>
      <c r="EC145" s="120"/>
      <c r="ED145" s="120"/>
      <c r="EE145" s="120"/>
      <c r="EF145" s="120"/>
      <c r="EG145" s="120"/>
      <c r="EH145" s="120"/>
      <c r="EI145" s="120"/>
      <c r="EJ145" s="120"/>
      <c r="EK145" s="120"/>
      <c r="EL145" s="120"/>
      <c r="EM145" s="120"/>
      <c r="EN145" s="120"/>
      <c r="EO145" s="120"/>
      <c r="EP145" s="120"/>
      <c r="EQ145" s="120"/>
      <c r="ER145" s="120"/>
      <c r="ES145" s="120"/>
      <c r="ET145" s="120"/>
      <c r="EU145" s="120"/>
      <c r="EV145" s="120"/>
      <c r="EW145" s="120"/>
      <c r="EX145" s="120"/>
      <c r="EY145" s="120"/>
      <c r="EZ145" s="120"/>
      <c r="FA145" s="120"/>
      <c r="FB145" s="120"/>
      <c r="FC145" s="120"/>
      <c r="FD145" s="120"/>
      <c r="FE145" s="120"/>
      <c r="FF145" s="120"/>
      <c r="FG145" s="120"/>
      <c r="FH145" s="120"/>
      <c r="FI145" s="120"/>
      <c r="FJ145" s="120"/>
      <c r="FK145" s="120"/>
      <c r="FL145" s="120"/>
      <c r="FM145" s="120"/>
      <c r="FN145" s="120"/>
      <c r="FO145" s="120"/>
      <c r="FP145" s="120"/>
      <c r="FQ145" s="109"/>
      <c r="FR145" s="109"/>
      <c r="FS145" s="209"/>
      <c r="FT145" s="109"/>
      <c r="FU145" s="109"/>
      <c r="FV145" s="109"/>
      <c r="FW145" s="109"/>
      <c r="FX145" s="109"/>
      <c r="FY145" s="109"/>
      <c r="FZ145" s="109"/>
      <c r="GA145" s="109"/>
      <c r="GB145" s="109"/>
      <c r="GC145" s="109"/>
      <c r="GD145" s="109"/>
      <c r="GE145" s="109"/>
      <c r="GF145" s="109"/>
      <c r="GG145" s="109"/>
      <c r="GH145" s="109"/>
      <c r="GI145" s="109"/>
      <c r="GJ145" s="109"/>
      <c r="GK145" s="109"/>
      <c r="GL145" s="120"/>
      <c r="GM145" s="120"/>
      <c r="GN145" s="120"/>
      <c r="GO145" s="109"/>
      <c r="GP145" s="931" t="s">
        <v>238</v>
      </c>
      <c r="GQ145" s="931"/>
      <c r="GR145" s="932"/>
      <c r="GS145" s="115"/>
      <c r="GT145" s="109"/>
      <c r="GU145" s="109"/>
      <c r="GV145" s="109"/>
      <c r="GW145" s="116"/>
    </row>
    <row r="146" spans="1:205" s="152" customFormat="1">
      <c r="A146" s="111"/>
      <c r="B146" s="119"/>
      <c r="C146" s="109"/>
      <c r="D146" s="109"/>
      <c r="E146" s="109"/>
      <c r="F146" s="109"/>
      <c r="G146" s="119"/>
      <c r="H146" s="119"/>
      <c r="I146" s="1015"/>
      <c r="J146" s="931"/>
      <c r="K146" s="931"/>
      <c r="L146" s="931"/>
      <c r="M146" s="109"/>
      <c r="N146" s="120"/>
      <c r="O146" s="120"/>
      <c r="P146" s="120"/>
      <c r="Q146" s="120"/>
      <c r="R146" s="120"/>
      <c r="S146" s="120"/>
      <c r="T146" s="120"/>
      <c r="U146" s="120"/>
      <c r="V146" s="120"/>
      <c r="W146" s="120"/>
      <c r="X146" s="120"/>
      <c r="Y146" s="109"/>
      <c r="Z146" s="109"/>
      <c r="AA146" s="109"/>
      <c r="AB146" s="109"/>
      <c r="AC146" s="109"/>
      <c r="AD146" s="109"/>
      <c r="AE146" s="122"/>
      <c r="AF146" s="122"/>
      <c r="AG146" s="122"/>
      <c r="AH146" s="122"/>
      <c r="AI146" s="122"/>
      <c r="AJ146" s="123"/>
      <c r="AK146" s="109"/>
      <c r="AL146" s="109"/>
      <c r="AM146" s="120"/>
      <c r="AN146" s="120"/>
      <c r="AO146" s="120"/>
      <c r="AP146" s="120"/>
      <c r="AQ146" s="120"/>
      <c r="AR146" s="120"/>
      <c r="AS146" s="120"/>
      <c r="AT146" s="120"/>
      <c r="AU146" s="120"/>
      <c r="AV146" s="120"/>
      <c r="AW146" s="120"/>
      <c r="AX146" s="120"/>
      <c r="AY146" s="109"/>
      <c r="AZ146" s="122"/>
      <c r="BA146" s="122"/>
      <c r="BB146" s="122"/>
      <c r="BC146" s="109"/>
      <c r="BD146" s="109"/>
      <c r="BE146" s="109"/>
      <c r="BF146" s="109"/>
      <c r="BG146" s="109"/>
      <c r="BH146" s="109"/>
      <c r="BI146" s="109"/>
      <c r="BJ146" s="109"/>
      <c r="BK146" s="109"/>
      <c r="BL146" s="109"/>
      <c r="BM146" s="109"/>
      <c r="BN146" s="109"/>
      <c r="BO146" s="109"/>
      <c r="BP146" s="109"/>
      <c r="BQ146" s="109"/>
      <c r="BR146" s="109"/>
      <c r="BS146" s="109"/>
      <c r="BT146" s="109"/>
      <c r="BU146" s="109"/>
      <c r="BV146" s="109"/>
      <c r="BW146" s="109"/>
      <c r="BX146" s="109"/>
      <c r="BY146" s="109"/>
      <c r="BZ146" s="109"/>
      <c r="CA146" s="109"/>
      <c r="CB146" s="109"/>
      <c r="CC146" s="109"/>
      <c r="CD146" s="109"/>
      <c r="CE146" s="109"/>
      <c r="CF146" s="109"/>
      <c r="CG146" s="109"/>
      <c r="CH146" s="109"/>
      <c r="CI146" s="109"/>
      <c r="CJ146" s="109"/>
      <c r="CK146" s="109"/>
      <c r="CL146" s="109"/>
      <c r="CM146" s="109"/>
      <c r="CN146" s="109"/>
      <c r="CO146" s="109"/>
      <c r="CP146" s="109"/>
      <c r="CQ146" s="109"/>
      <c r="CR146" s="109"/>
      <c r="CS146" s="120"/>
      <c r="CT146" s="120"/>
      <c r="CU146" s="120"/>
      <c r="CV146" s="120"/>
      <c r="CW146" s="931"/>
      <c r="CX146" s="931"/>
      <c r="CY146" s="931"/>
      <c r="CZ146" s="932"/>
      <c r="DA146" s="1015"/>
      <c r="DB146" s="931"/>
      <c r="DC146" s="931"/>
      <c r="DD146" s="210"/>
      <c r="DE146" s="109"/>
      <c r="DF146" s="109"/>
      <c r="DG146" s="109"/>
      <c r="DH146" s="109"/>
      <c r="DI146" s="109"/>
      <c r="DJ146" s="109"/>
      <c r="DK146" s="109"/>
      <c r="DL146" s="109"/>
      <c r="DM146" s="120"/>
      <c r="DN146" s="120"/>
      <c r="DO146" s="120"/>
      <c r="DP146" s="120"/>
      <c r="DQ146" s="120"/>
      <c r="DR146" s="120"/>
      <c r="DS146" s="120"/>
      <c r="DT146" s="120"/>
      <c r="DU146" s="120"/>
      <c r="DV146" s="120"/>
      <c r="DW146" s="120"/>
      <c r="DX146" s="120"/>
      <c r="DY146" s="120"/>
      <c r="DZ146" s="120"/>
      <c r="EA146" s="120"/>
      <c r="EB146" s="120"/>
      <c r="EC146" s="120"/>
      <c r="ED146" s="120"/>
      <c r="EE146" s="120"/>
      <c r="EF146" s="120"/>
      <c r="EG146" s="120"/>
      <c r="EH146" s="120"/>
      <c r="EI146" s="120"/>
      <c r="EJ146" s="120"/>
      <c r="EK146" s="120"/>
      <c r="EL146" s="120"/>
      <c r="EM146" s="120"/>
      <c r="EN146" s="120"/>
      <c r="EO146" s="120"/>
      <c r="EP146" s="120"/>
      <c r="EQ146" s="120"/>
      <c r="ER146" s="120"/>
      <c r="ES146" s="120"/>
      <c r="ET146" s="120"/>
      <c r="EU146" s="120"/>
      <c r="EV146" s="120"/>
      <c r="EW146" s="120"/>
      <c r="EX146" s="120"/>
      <c r="EY146" s="120"/>
      <c r="EZ146" s="120"/>
      <c r="FA146" s="120"/>
      <c r="FB146" s="120"/>
      <c r="FC146" s="120"/>
      <c r="FD146" s="120"/>
      <c r="FE146" s="120"/>
      <c r="FF146" s="120"/>
      <c r="FG146" s="120"/>
      <c r="FH146" s="120"/>
      <c r="FI146" s="120"/>
      <c r="FJ146" s="120"/>
      <c r="FK146" s="120"/>
      <c r="FL146" s="120"/>
      <c r="FM146" s="120"/>
      <c r="FN146" s="120"/>
      <c r="FO146" s="120"/>
      <c r="FP146" s="120"/>
      <c r="FQ146" s="109"/>
      <c r="FR146" s="109"/>
      <c r="FS146" s="209"/>
      <c r="FT146" s="109"/>
      <c r="FU146" s="109"/>
      <c r="FV146" s="109"/>
      <c r="FW146" s="109"/>
      <c r="FX146" s="109"/>
      <c r="FY146" s="109"/>
      <c r="FZ146" s="109"/>
      <c r="GA146" s="109"/>
      <c r="GB146" s="109"/>
      <c r="GC146" s="109"/>
      <c r="GD146" s="109"/>
      <c r="GE146" s="109"/>
      <c r="GF146" s="109"/>
      <c r="GG146" s="109"/>
      <c r="GH146" s="109"/>
      <c r="GI146" s="109"/>
      <c r="GJ146" s="109"/>
      <c r="GK146" s="120"/>
      <c r="GL146" s="120"/>
      <c r="GM146" s="120"/>
      <c r="GN146" s="120"/>
      <c r="GO146" s="109"/>
      <c r="GP146" s="931"/>
      <c r="GQ146" s="931"/>
      <c r="GR146" s="932"/>
      <c r="GS146" s="115"/>
      <c r="GT146" s="109"/>
      <c r="GU146" s="109"/>
      <c r="GV146" s="109"/>
      <c r="GW146" s="116"/>
    </row>
    <row r="147" spans="1:205" s="152" customFormat="1">
      <c r="A147" s="111"/>
      <c r="B147" s="119"/>
      <c r="C147" s="109"/>
      <c r="D147" s="109"/>
      <c r="E147" s="109"/>
      <c r="F147" s="109"/>
      <c r="G147" s="119"/>
      <c r="H147" s="119"/>
      <c r="I147" s="1015"/>
      <c r="J147" s="931"/>
      <c r="K147" s="931"/>
      <c r="L147" s="931"/>
      <c r="M147" s="109"/>
      <c r="N147" s="109"/>
      <c r="O147" s="109"/>
      <c r="P147" s="109"/>
      <c r="Q147" s="109"/>
      <c r="R147" s="109"/>
      <c r="S147" s="109"/>
      <c r="T147" s="109"/>
      <c r="U147" s="109"/>
      <c r="V147" s="109"/>
      <c r="W147" s="109"/>
      <c r="X147" s="109"/>
      <c r="Y147" s="109"/>
      <c r="Z147" s="109"/>
      <c r="AA147" s="109"/>
      <c r="AB147" s="109"/>
      <c r="AC147" s="109"/>
      <c r="AD147" s="109"/>
      <c r="AE147" s="120"/>
      <c r="AF147" s="120"/>
      <c r="AG147" s="120"/>
      <c r="AH147" s="120"/>
      <c r="AI147" s="120"/>
      <c r="AJ147" s="121"/>
      <c r="AK147" s="109"/>
      <c r="AL147" s="109"/>
      <c r="AM147" s="109"/>
      <c r="AN147" s="109"/>
      <c r="AO147" s="109"/>
      <c r="AP147" s="109"/>
      <c r="AQ147" s="109"/>
      <c r="AR147" s="109"/>
      <c r="AS147" s="109"/>
      <c r="AT147" s="109"/>
      <c r="AU147" s="109"/>
      <c r="AV147" s="109"/>
      <c r="AW147" s="109"/>
      <c r="AX147" s="109"/>
      <c r="AY147" s="109"/>
      <c r="AZ147" s="120"/>
      <c r="BA147" s="120"/>
      <c r="BB147" s="120"/>
      <c r="BC147" s="109"/>
      <c r="BD147" s="109"/>
      <c r="BE147" s="109"/>
      <c r="BF147" s="109"/>
      <c r="BG147" s="109"/>
      <c r="BH147" s="109"/>
      <c r="BI147" s="109"/>
      <c r="BJ147" s="109"/>
      <c r="BK147" s="109"/>
      <c r="BL147" s="109"/>
      <c r="BM147" s="109"/>
      <c r="BN147" s="109"/>
      <c r="BO147" s="109"/>
      <c r="BP147" s="109"/>
      <c r="BQ147" s="109"/>
      <c r="BR147" s="109"/>
      <c r="BS147" s="109"/>
      <c r="BT147" s="109"/>
      <c r="BU147" s="109"/>
      <c r="BV147" s="109"/>
      <c r="BW147" s="109"/>
      <c r="BX147" s="109"/>
      <c r="BY147" s="109"/>
      <c r="BZ147" s="109"/>
      <c r="CA147" s="109"/>
      <c r="CB147" s="109"/>
      <c r="CC147" s="109"/>
      <c r="CD147" s="109"/>
      <c r="CE147" s="109"/>
      <c r="CF147" s="109"/>
      <c r="CG147" s="120"/>
      <c r="CH147" s="120"/>
      <c r="CI147" s="120"/>
      <c r="CJ147" s="120"/>
      <c r="CK147" s="120"/>
      <c r="CL147" s="120"/>
      <c r="CM147" s="120"/>
      <c r="CN147" s="120"/>
      <c r="CO147" s="120"/>
      <c r="CP147" s="120"/>
      <c r="CQ147" s="109"/>
      <c r="CR147" s="109"/>
      <c r="CS147" s="120"/>
      <c r="CT147" s="120"/>
      <c r="CU147" s="120"/>
      <c r="CV147" s="120"/>
      <c r="CW147" s="931"/>
      <c r="CX147" s="931"/>
      <c r="CY147" s="931"/>
      <c r="CZ147" s="932"/>
      <c r="DA147" s="1015"/>
      <c r="DB147" s="931"/>
      <c r="DC147" s="931"/>
      <c r="DD147" s="210"/>
      <c r="DE147" s="109"/>
      <c r="DF147" s="109"/>
      <c r="DG147" s="109"/>
      <c r="DH147" s="109"/>
      <c r="DI147" s="109"/>
      <c r="DJ147" s="109"/>
      <c r="DK147" s="109"/>
      <c r="DL147" s="109"/>
      <c r="DM147" s="109"/>
      <c r="DN147" s="109"/>
      <c r="DO147" s="109"/>
      <c r="DP147" s="109"/>
      <c r="DQ147" s="109"/>
      <c r="DR147" s="109"/>
      <c r="DS147" s="109"/>
      <c r="DT147" s="109"/>
      <c r="DU147" s="109"/>
      <c r="DV147" s="109"/>
      <c r="DW147" s="109"/>
      <c r="DX147" s="109"/>
      <c r="DY147" s="109"/>
      <c r="DZ147" s="109"/>
      <c r="EA147" s="109"/>
      <c r="EB147" s="109"/>
      <c r="EC147" s="109"/>
      <c r="ED147" s="109"/>
      <c r="EE147" s="109"/>
      <c r="EF147" s="109"/>
      <c r="EG147" s="109"/>
      <c r="EH147" s="109"/>
      <c r="EI147" s="109"/>
      <c r="EJ147" s="109"/>
      <c r="EK147" s="109"/>
      <c r="EL147" s="109"/>
      <c r="EM147" s="109"/>
      <c r="EN147" s="109"/>
      <c r="EO147" s="109"/>
      <c r="EP147" s="109"/>
      <c r="EQ147" s="109"/>
      <c r="ER147" s="109"/>
      <c r="ES147" s="109"/>
      <c r="ET147" s="109"/>
      <c r="EU147" s="109"/>
      <c r="EV147" s="109"/>
      <c r="EW147" s="109"/>
      <c r="EX147" s="109"/>
      <c r="EY147" s="109"/>
      <c r="EZ147" s="109"/>
      <c r="FA147" s="109"/>
      <c r="FB147" s="109"/>
      <c r="FC147" s="109"/>
      <c r="FD147" s="109"/>
      <c r="FE147" s="109"/>
      <c r="FF147" s="109"/>
      <c r="FG147" s="109"/>
      <c r="FH147" s="109"/>
      <c r="FI147" s="109"/>
      <c r="FJ147" s="109"/>
      <c r="FK147" s="109"/>
      <c r="FL147" s="109"/>
      <c r="FM147" s="109"/>
      <c r="FN147" s="109"/>
      <c r="FO147" s="109"/>
      <c r="FP147" s="109"/>
      <c r="FQ147" s="109"/>
      <c r="FR147" s="109"/>
      <c r="FS147" s="109"/>
      <c r="FT147" s="109"/>
      <c r="FU147" s="109"/>
      <c r="FV147" s="109"/>
      <c r="FW147" s="109"/>
      <c r="FX147" s="109"/>
      <c r="FY147" s="109"/>
      <c r="FZ147" s="109"/>
      <c r="GA147" s="109"/>
      <c r="GB147" s="109"/>
      <c r="GC147" s="109"/>
      <c r="GD147" s="109"/>
      <c r="GE147" s="109"/>
      <c r="GF147" s="109"/>
      <c r="GG147" s="109"/>
      <c r="GH147" s="109"/>
      <c r="GI147" s="109"/>
      <c r="GJ147" s="109"/>
      <c r="GK147" s="120"/>
      <c r="GL147" s="120"/>
      <c r="GM147" s="120"/>
      <c r="GN147" s="120"/>
      <c r="GO147" s="109"/>
      <c r="GP147" s="931"/>
      <c r="GQ147" s="931"/>
      <c r="GR147" s="932"/>
      <c r="GS147" s="115"/>
      <c r="GT147" s="109"/>
      <c r="GU147" s="109"/>
      <c r="GV147" s="109"/>
      <c r="GW147" s="116"/>
    </row>
    <row r="148" spans="1:205" s="152" customFormat="1">
      <c r="A148" s="111"/>
      <c r="B148" s="119"/>
      <c r="C148" s="109"/>
      <c r="D148" s="109"/>
      <c r="E148" s="109"/>
      <c r="F148" s="109"/>
      <c r="G148" s="119"/>
      <c r="H148" s="119"/>
      <c r="I148" s="1015"/>
      <c r="J148" s="931"/>
      <c r="K148" s="931"/>
      <c r="L148" s="931"/>
      <c r="M148" s="109"/>
      <c r="N148" s="109"/>
      <c r="O148" s="109"/>
      <c r="P148" s="109"/>
      <c r="Q148" s="109"/>
      <c r="R148" s="109"/>
      <c r="S148" s="109"/>
      <c r="T148" s="109"/>
      <c r="U148" s="109"/>
      <c r="V148" s="109"/>
      <c r="W148" s="109"/>
      <c r="X148" s="109"/>
      <c r="Y148" s="109"/>
      <c r="Z148" s="109"/>
      <c r="AA148" s="109"/>
      <c r="AB148" s="109"/>
      <c r="AC148" s="109"/>
      <c r="AD148" s="109"/>
      <c r="AE148" s="120"/>
      <c r="AF148" s="120"/>
      <c r="AG148" s="120"/>
      <c r="AH148" s="120"/>
      <c r="AI148" s="120"/>
      <c r="AJ148" s="121"/>
      <c r="AK148" s="109"/>
      <c r="AL148" s="109"/>
      <c r="AM148" s="109"/>
      <c r="AN148" s="109"/>
      <c r="AO148" s="109"/>
      <c r="AP148" s="109"/>
      <c r="AQ148" s="109"/>
      <c r="AR148" s="109"/>
      <c r="AS148" s="109"/>
      <c r="AT148" s="109"/>
      <c r="AU148" s="109"/>
      <c r="AV148" s="109"/>
      <c r="AW148" s="109"/>
      <c r="AX148" s="109"/>
      <c r="AY148" s="109"/>
      <c r="AZ148" s="120"/>
      <c r="BA148" s="120"/>
      <c r="BB148" s="120"/>
      <c r="BC148" s="109"/>
      <c r="BD148" s="109"/>
      <c r="BE148" s="109"/>
      <c r="BF148" s="109"/>
      <c r="BG148" s="109"/>
      <c r="BH148" s="109"/>
      <c r="BI148" s="109"/>
      <c r="BJ148" s="109"/>
      <c r="BK148" s="109"/>
      <c r="BL148" s="109"/>
      <c r="BM148" s="109"/>
      <c r="BN148" s="109"/>
      <c r="BO148" s="109"/>
      <c r="BP148" s="109"/>
      <c r="BQ148" s="109"/>
      <c r="BR148" s="109"/>
      <c r="BS148" s="109"/>
      <c r="BT148" s="109"/>
      <c r="BU148" s="109"/>
      <c r="BV148" s="109"/>
      <c r="BW148" s="109"/>
      <c r="BX148" s="109"/>
      <c r="BY148" s="109"/>
      <c r="BZ148" s="109"/>
      <c r="CA148" s="109"/>
      <c r="CB148" s="109"/>
      <c r="CC148" s="109"/>
      <c r="CD148" s="109"/>
      <c r="CE148" s="109"/>
      <c r="CF148" s="109"/>
      <c r="CG148" s="120"/>
      <c r="CH148" s="120"/>
      <c r="CI148" s="120"/>
      <c r="CJ148" s="120"/>
      <c r="CK148" s="120"/>
      <c r="CL148" s="120"/>
      <c r="CM148" s="120"/>
      <c r="CN148" s="120"/>
      <c r="CO148" s="120"/>
      <c r="CP148" s="120"/>
      <c r="CQ148" s="109"/>
      <c r="CR148" s="109"/>
      <c r="CS148" s="120"/>
      <c r="CT148" s="120"/>
      <c r="CU148" s="120"/>
      <c r="CV148" s="120"/>
      <c r="CW148" s="931"/>
      <c r="CX148" s="931"/>
      <c r="CY148" s="931"/>
      <c r="CZ148" s="932"/>
      <c r="DA148" s="1015"/>
      <c r="DB148" s="931"/>
      <c r="DC148" s="931"/>
      <c r="DD148" s="210"/>
      <c r="DE148" s="109"/>
      <c r="DF148" s="109"/>
      <c r="DG148" s="109"/>
      <c r="DH148" s="109"/>
      <c r="DI148" s="109"/>
      <c r="DJ148" s="109"/>
      <c r="DK148" s="109"/>
      <c r="DL148" s="109"/>
      <c r="DM148" s="109"/>
      <c r="DN148" s="109"/>
      <c r="DO148" s="109"/>
      <c r="DP148" s="109"/>
      <c r="DQ148" s="109"/>
      <c r="DR148" s="109"/>
      <c r="DS148" s="109"/>
      <c r="DT148" s="109"/>
      <c r="DU148" s="109"/>
      <c r="DV148" s="109"/>
      <c r="DW148" s="109"/>
      <c r="DX148" s="109"/>
      <c r="DY148" s="109"/>
      <c r="DZ148" s="109"/>
      <c r="EA148" s="109"/>
      <c r="EB148" s="109"/>
      <c r="EC148" s="109"/>
      <c r="ED148" s="109"/>
      <c r="EE148" s="109"/>
      <c r="EF148" s="109"/>
      <c r="EG148" s="109"/>
      <c r="EH148" s="109"/>
      <c r="EI148" s="109"/>
      <c r="EJ148" s="109"/>
      <c r="EK148" s="109"/>
      <c r="EL148" s="109"/>
      <c r="EM148" s="109"/>
      <c r="EN148" s="109"/>
      <c r="EO148" s="109"/>
      <c r="EP148" s="109"/>
      <c r="EQ148" s="109"/>
      <c r="ER148" s="109"/>
      <c r="ES148" s="109"/>
      <c r="ET148" s="109"/>
      <c r="EU148" s="109"/>
      <c r="EV148" s="109"/>
      <c r="EW148" s="109"/>
      <c r="EX148" s="109"/>
      <c r="EY148" s="109"/>
      <c r="EZ148" s="109"/>
      <c r="FA148" s="109"/>
      <c r="FB148" s="109"/>
      <c r="FC148" s="109"/>
      <c r="FD148" s="109"/>
      <c r="FE148" s="109"/>
      <c r="FF148" s="109"/>
      <c r="FG148" s="109"/>
      <c r="FH148" s="109"/>
      <c r="FI148" s="109"/>
      <c r="FJ148" s="109"/>
      <c r="FK148" s="109"/>
      <c r="FL148" s="109"/>
      <c r="FM148" s="109"/>
      <c r="FN148" s="109"/>
      <c r="FO148" s="109"/>
      <c r="FP148" s="109"/>
      <c r="FQ148" s="109"/>
      <c r="FR148" s="109"/>
      <c r="FS148" s="109"/>
      <c r="FT148" s="109"/>
      <c r="FU148" s="120"/>
      <c r="FV148" s="120"/>
      <c r="FW148" s="120"/>
      <c r="FX148" s="120"/>
      <c r="FY148" s="120"/>
      <c r="FZ148" s="120"/>
      <c r="GA148" s="120"/>
      <c r="GB148" s="120"/>
      <c r="GC148" s="120"/>
      <c r="GD148" s="120"/>
      <c r="GE148" s="120"/>
      <c r="GF148" s="120"/>
      <c r="GG148" s="120"/>
      <c r="GH148" s="120"/>
      <c r="GI148" s="120"/>
      <c r="GJ148" s="120"/>
      <c r="GK148" s="120"/>
      <c r="GL148" s="120"/>
      <c r="GM148" s="120"/>
      <c r="GN148" s="120"/>
      <c r="GO148" s="109"/>
      <c r="GP148" s="931"/>
      <c r="GQ148" s="931"/>
      <c r="GR148" s="932"/>
      <c r="GS148" s="115"/>
      <c r="GT148" s="109"/>
      <c r="GU148" s="109"/>
      <c r="GV148" s="109"/>
      <c r="GW148" s="116"/>
    </row>
    <row r="149" spans="1:205" s="152" customFormat="1">
      <c r="A149" s="111"/>
      <c r="B149" s="119"/>
      <c r="C149" s="109"/>
      <c r="D149" s="109"/>
      <c r="E149" s="109"/>
      <c r="F149" s="109"/>
      <c r="G149" s="119"/>
      <c r="H149" s="117"/>
      <c r="I149" s="118"/>
      <c r="J149" s="119"/>
      <c r="K149" s="119"/>
      <c r="L149" s="119"/>
      <c r="M149" s="120"/>
      <c r="N149" s="120"/>
      <c r="O149" s="120"/>
      <c r="P149" s="120"/>
      <c r="Q149" s="120"/>
      <c r="R149" s="120"/>
      <c r="S149" s="120"/>
      <c r="T149" s="120"/>
      <c r="U149" s="120"/>
      <c r="V149" s="120"/>
      <c r="W149" s="120"/>
      <c r="X149" s="120"/>
      <c r="Y149" s="120"/>
      <c r="Z149" s="120"/>
      <c r="AA149" s="120"/>
      <c r="AB149" s="120"/>
      <c r="AC149" s="120"/>
      <c r="AD149" s="120"/>
      <c r="AE149" s="120"/>
      <c r="AF149" s="120"/>
      <c r="AG149" s="120"/>
      <c r="AH149" s="120"/>
      <c r="AI149" s="120"/>
      <c r="AJ149" s="120"/>
      <c r="AK149" s="120"/>
      <c r="AL149" s="120"/>
      <c r="AM149" s="120"/>
      <c r="AN149" s="120"/>
      <c r="AO149" s="120"/>
      <c r="AP149" s="120"/>
      <c r="AQ149" s="120"/>
      <c r="AR149" s="120"/>
      <c r="AS149" s="120"/>
      <c r="AT149" s="120"/>
      <c r="AU149" s="120"/>
      <c r="AV149" s="120"/>
      <c r="AW149" s="120"/>
      <c r="AX149" s="120"/>
      <c r="AY149" s="120"/>
      <c r="AZ149" s="120"/>
      <c r="BA149" s="120"/>
      <c r="BB149" s="120"/>
      <c r="BC149" s="120"/>
      <c r="BD149" s="120"/>
      <c r="BE149" s="120"/>
      <c r="BF149" s="120"/>
      <c r="BG149" s="120"/>
      <c r="BH149" s="12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120"/>
      <c r="CP149" s="120"/>
      <c r="CQ149" s="120"/>
      <c r="CR149" s="120"/>
      <c r="CS149" s="120"/>
      <c r="CT149" s="119"/>
      <c r="CU149" s="119"/>
      <c r="CV149" s="119"/>
      <c r="CW149" s="109"/>
      <c r="CX149" s="120"/>
      <c r="CY149" s="120"/>
      <c r="CZ149" s="120"/>
      <c r="DA149" s="922" t="s">
        <v>239</v>
      </c>
      <c r="DB149" s="923"/>
      <c r="DC149" s="923"/>
      <c r="DD149" s="923"/>
      <c r="DE149" s="923"/>
      <c r="DF149" s="923"/>
      <c r="DG149" s="923"/>
      <c r="DH149" s="923"/>
      <c r="DI149" s="923"/>
      <c r="DJ149" s="923"/>
      <c r="DK149" s="923"/>
      <c r="DL149" s="923"/>
      <c r="DM149" s="923"/>
      <c r="DN149" s="923"/>
      <c r="DO149" s="923"/>
      <c r="DP149" s="923"/>
      <c r="DQ149" s="923"/>
      <c r="DR149" s="923"/>
      <c r="DS149" s="923"/>
      <c r="DT149" s="923"/>
      <c r="DU149" s="923"/>
      <c r="DV149" s="923"/>
      <c r="DW149" s="923"/>
      <c r="DX149" s="923"/>
      <c r="DY149" s="923"/>
      <c r="DZ149" s="923"/>
      <c r="EA149" s="923"/>
      <c r="EB149" s="923"/>
      <c r="EC149" s="923"/>
      <c r="ED149" s="923"/>
      <c r="EE149" s="923"/>
      <c r="EF149" s="923"/>
      <c r="EG149" s="923"/>
      <c r="EH149" s="923"/>
      <c r="EI149" s="923"/>
      <c r="EJ149" s="923"/>
      <c r="EK149" s="923"/>
      <c r="EL149" s="923"/>
      <c r="EM149" s="923"/>
      <c r="EN149" s="923"/>
      <c r="EO149" s="923"/>
      <c r="EP149" s="923"/>
      <c r="EQ149" s="923"/>
      <c r="ER149" s="923"/>
      <c r="ES149" s="923"/>
      <c r="ET149" s="923"/>
      <c r="EU149" s="923"/>
      <c r="EV149" s="923"/>
      <c r="EW149" s="923"/>
      <c r="EX149" s="923"/>
      <c r="EY149" s="923"/>
      <c r="EZ149" s="923"/>
      <c r="FA149" s="923"/>
      <c r="FB149" s="923"/>
      <c r="FC149" s="923"/>
      <c r="FD149" s="923"/>
      <c r="FE149" s="923"/>
      <c r="FF149" s="923"/>
      <c r="FG149" s="923"/>
      <c r="FH149" s="923"/>
      <c r="FI149" s="923"/>
      <c r="FJ149" s="923"/>
      <c r="FK149" s="923"/>
      <c r="FL149" s="923"/>
      <c r="FM149" s="923"/>
      <c r="FN149" s="923"/>
      <c r="FO149" s="923"/>
      <c r="FP149" s="923"/>
      <c r="FQ149" s="923"/>
      <c r="FR149" s="924"/>
      <c r="FS149" s="125"/>
      <c r="FT149" s="120"/>
      <c r="FU149" s="120"/>
      <c r="FV149" s="120"/>
      <c r="FW149" s="120"/>
      <c r="FX149" s="120"/>
      <c r="FY149" s="120"/>
      <c r="FZ149" s="120"/>
      <c r="GA149" s="120"/>
      <c r="GB149" s="120"/>
      <c r="GC149" s="120"/>
      <c r="GD149" s="120"/>
      <c r="GE149" s="120"/>
      <c r="GF149" s="120"/>
      <c r="GG149" s="120"/>
      <c r="GH149" s="120"/>
      <c r="GI149" s="120"/>
      <c r="GJ149" s="120"/>
      <c r="GK149" s="120"/>
      <c r="GL149" s="120"/>
      <c r="GM149" s="120"/>
      <c r="GN149" s="120"/>
      <c r="GO149" s="120"/>
      <c r="GP149" s="120"/>
      <c r="GQ149" s="120"/>
      <c r="GR149" s="124"/>
      <c r="GS149" s="109"/>
      <c r="GT149" s="109"/>
      <c r="GU149" s="109"/>
      <c r="GV149" s="109"/>
      <c r="GW149" s="116"/>
    </row>
    <row r="150" spans="1:205" s="152" customFormat="1">
      <c r="A150" s="111"/>
      <c r="B150" s="126"/>
      <c r="C150" s="109"/>
      <c r="D150" s="109"/>
      <c r="E150" s="109"/>
      <c r="F150" s="109"/>
      <c r="G150" s="127"/>
      <c r="H150" s="211"/>
      <c r="I150" s="922" t="s">
        <v>239</v>
      </c>
      <c r="J150" s="923"/>
      <c r="K150" s="923"/>
      <c r="L150" s="923"/>
      <c r="M150" s="923"/>
      <c r="N150" s="923"/>
      <c r="O150" s="923"/>
      <c r="P150" s="923"/>
      <c r="Q150" s="923"/>
      <c r="R150" s="923"/>
      <c r="S150" s="923"/>
      <c r="T150" s="923"/>
      <c r="U150" s="923"/>
      <c r="V150" s="923"/>
      <c r="W150" s="923"/>
      <c r="X150" s="923"/>
      <c r="Y150" s="923"/>
      <c r="Z150" s="923"/>
      <c r="AA150" s="923"/>
      <c r="AB150" s="923"/>
      <c r="AC150" s="923"/>
      <c r="AD150" s="923"/>
      <c r="AE150" s="923"/>
      <c r="AF150" s="923"/>
      <c r="AG150" s="923"/>
      <c r="AH150" s="923"/>
      <c r="AI150" s="923"/>
      <c r="AJ150" s="923"/>
      <c r="AK150" s="923"/>
      <c r="AL150" s="923"/>
      <c r="AM150" s="923"/>
      <c r="AN150" s="923"/>
      <c r="AO150" s="923"/>
      <c r="AP150" s="923"/>
      <c r="AQ150" s="923"/>
      <c r="AR150" s="923"/>
      <c r="AS150" s="923"/>
      <c r="AT150" s="923"/>
      <c r="AU150" s="923"/>
      <c r="AV150" s="923"/>
      <c r="AW150" s="923"/>
      <c r="AX150" s="923"/>
      <c r="AY150" s="923"/>
      <c r="AZ150" s="923"/>
      <c r="BA150" s="923"/>
      <c r="BB150" s="923"/>
      <c r="BC150" s="923"/>
      <c r="BD150" s="923"/>
      <c r="BE150" s="923"/>
      <c r="BF150" s="923"/>
      <c r="BG150" s="923"/>
      <c r="BH150" s="923"/>
      <c r="BI150" s="923"/>
      <c r="BJ150" s="923"/>
      <c r="BK150" s="923"/>
      <c r="BL150" s="923"/>
      <c r="BM150" s="923"/>
      <c r="BN150" s="923"/>
      <c r="BO150" s="923"/>
      <c r="BP150" s="923"/>
      <c r="BQ150" s="923"/>
      <c r="BR150" s="923"/>
      <c r="BS150" s="923"/>
      <c r="BT150" s="923"/>
      <c r="BU150" s="923"/>
      <c r="BV150" s="923"/>
      <c r="BW150" s="923"/>
      <c r="BX150" s="923"/>
      <c r="BY150" s="923"/>
      <c r="BZ150" s="924"/>
      <c r="CA150" s="125"/>
      <c r="CB150" s="120"/>
      <c r="CC150" s="120"/>
      <c r="CD150" s="120"/>
      <c r="CE150" s="120"/>
      <c r="CF150" s="174"/>
      <c r="CG150" s="996" t="s">
        <v>240</v>
      </c>
      <c r="CH150" s="923"/>
      <c r="CI150" s="923"/>
      <c r="CJ150" s="923"/>
      <c r="CK150" s="923"/>
      <c r="CL150" s="923"/>
      <c r="CM150" s="923"/>
      <c r="CN150" s="923"/>
      <c r="CO150" s="923"/>
      <c r="CP150" s="923"/>
      <c r="CQ150" s="923"/>
      <c r="CR150" s="923"/>
      <c r="CS150" s="923"/>
      <c r="CT150" s="923"/>
      <c r="CU150" s="923"/>
      <c r="CV150" s="923"/>
      <c r="CW150" s="923"/>
      <c r="CX150" s="923"/>
      <c r="CY150" s="923"/>
      <c r="CZ150" s="997"/>
      <c r="DA150" s="212"/>
      <c r="DB150" s="109"/>
      <c r="DC150" s="109"/>
      <c r="DD150" s="130"/>
      <c r="DE150" s="130"/>
      <c r="DF150" s="130"/>
      <c r="DG150" s="130"/>
      <c r="DH150" s="130"/>
      <c r="DI150" s="130"/>
      <c r="DJ150" s="109"/>
      <c r="DK150" s="109"/>
      <c r="DL150" s="116"/>
      <c r="DM150" s="996" t="s">
        <v>241</v>
      </c>
      <c r="DN150" s="923"/>
      <c r="DO150" s="923"/>
      <c r="DP150" s="923"/>
      <c r="DQ150" s="923"/>
      <c r="DR150" s="923"/>
      <c r="DS150" s="923"/>
      <c r="DT150" s="923"/>
      <c r="DU150" s="923"/>
      <c r="DV150" s="923"/>
      <c r="DW150" s="923"/>
      <c r="DX150" s="923"/>
      <c r="DY150" s="923"/>
      <c r="DZ150" s="923"/>
      <c r="EA150" s="923"/>
      <c r="EB150" s="923"/>
      <c r="EC150" s="923"/>
      <c r="ED150" s="923"/>
      <c r="EE150" s="923"/>
      <c r="EF150" s="923"/>
      <c r="EG150" s="923"/>
      <c r="EH150" s="923"/>
      <c r="EI150" s="923"/>
      <c r="EJ150" s="923"/>
      <c r="EK150" s="923"/>
      <c r="EL150" s="923"/>
      <c r="EM150" s="923"/>
      <c r="EN150" s="923"/>
      <c r="EO150" s="923"/>
      <c r="EP150" s="923"/>
      <c r="EQ150" s="923"/>
      <c r="ER150" s="923"/>
      <c r="ES150" s="923"/>
      <c r="ET150" s="923"/>
      <c r="EU150" s="923"/>
      <c r="EV150" s="923"/>
      <c r="EW150" s="923"/>
      <c r="EX150" s="923"/>
      <c r="EY150" s="923"/>
      <c r="EZ150" s="923"/>
      <c r="FA150" s="923"/>
      <c r="FB150" s="923"/>
      <c r="FC150" s="923"/>
      <c r="FD150" s="923"/>
      <c r="FE150" s="923"/>
      <c r="FF150" s="923"/>
      <c r="FG150" s="923"/>
      <c r="FH150" s="923"/>
      <c r="FI150" s="923"/>
      <c r="FJ150" s="923"/>
      <c r="FK150" s="923"/>
      <c r="FL150" s="923"/>
      <c r="FM150" s="923"/>
      <c r="FN150" s="923"/>
      <c r="FO150" s="923"/>
      <c r="FP150" s="924"/>
      <c r="FQ150" s="129"/>
      <c r="FR150" s="130"/>
      <c r="FS150" s="129"/>
      <c r="FT150" s="130"/>
      <c r="FU150" s="120"/>
      <c r="FV150" s="120"/>
      <c r="FW150" s="120"/>
      <c r="FX150" s="120"/>
      <c r="FY150" s="996" t="s">
        <v>240</v>
      </c>
      <c r="FZ150" s="923"/>
      <c r="GA150" s="923"/>
      <c r="GB150" s="923"/>
      <c r="GC150" s="923"/>
      <c r="GD150" s="923"/>
      <c r="GE150" s="923"/>
      <c r="GF150" s="923"/>
      <c r="GG150" s="923"/>
      <c r="GH150" s="923"/>
      <c r="GI150" s="923"/>
      <c r="GJ150" s="923"/>
      <c r="GK150" s="923"/>
      <c r="GL150" s="923"/>
      <c r="GM150" s="923"/>
      <c r="GN150" s="923"/>
      <c r="GO150" s="923"/>
      <c r="GP150" s="923"/>
      <c r="GQ150" s="923"/>
      <c r="GR150" s="997"/>
      <c r="GS150" s="109"/>
      <c r="GT150" s="109"/>
      <c r="GU150" s="109"/>
      <c r="GV150" s="109"/>
      <c r="GW150" s="116"/>
    </row>
    <row r="151" spans="1:205" s="152" customFormat="1">
      <c r="A151" s="111"/>
      <c r="B151" s="126"/>
      <c r="C151" s="109"/>
      <c r="D151" s="109"/>
      <c r="E151" s="109"/>
      <c r="F151" s="109"/>
      <c r="G151" s="127"/>
      <c r="H151" s="211"/>
      <c r="I151" s="128"/>
      <c r="J151" s="120"/>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c r="BC151" s="120"/>
      <c r="BD151" s="120"/>
      <c r="BE151" s="120"/>
      <c r="BF151" s="120"/>
      <c r="BG151" s="120"/>
      <c r="BH151" s="120"/>
      <c r="BI151" s="120"/>
      <c r="BJ151" s="120"/>
      <c r="BK151" s="120"/>
      <c r="BL151" s="120"/>
      <c r="BM151" s="120"/>
      <c r="BN151" s="120"/>
      <c r="BO151" s="120"/>
      <c r="BP151" s="120"/>
      <c r="BQ151" s="120"/>
      <c r="BR151" s="120"/>
      <c r="BS151" s="120"/>
      <c r="BT151" s="120"/>
      <c r="BU151" s="120"/>
      <c r="BV151" s="120"/>
      <c r="BW151" s="120"/>
      <c r="BX151" s="120"/>
      <c r="BY151" s="109"/>
      <c r="BZ151" s="109"/>
      <c r="CA151" s="954" t="s">
        <v>243</v>
      </c>
      <c r="CB151" s="955"/>
      <c r="CC151" s="955"/>
      <c r="CD151" s="955"/>
      <c r="CE151" s="955"/>
      <c r="CF151" s="956"/>
      <c r="CG151" s="996" t="s">
        <v>242</v>
      </c>
      <c r="CH151" s="923"/>
      <c r="CI151" s="923"/>
      <c r="CJ151" s="923"/>
      <c r="CK151" s="923"/>
      <c r="CL151" s="923"/>
      <c r="CM151" s="923"/>
      <c r="CN151" s="923"/>
      <c r="CO151" s="923"/>
      <c r="CP151" s="923"/>
      <c r="CQ151" s="923"/>
      <c r="CR151" s="923"/>
      <c r="CS151" s="923"/>
      <c r="CT151" s="923"/>
      <c r="CU151" s="923"/>
      <c r="CV151" s="923"/>
      <c r="CW151" s="923"/>
      <c r="CX151" s="923"/>
      <c r="CY151" s="923"/>
      <c r="CZ151" s="997"/>
      <c r="DA151" s="213"/>
      <c r="DB151" s="109"/>
      <c r="DC151" s="109"/>
      <c r="DD151" s="130"/>
      <c r="DE151" s="130"/>
      <c r="DF151" s="130"/>
      <c r="DG151" s="130"/>
      <c r="DH151" s="130"/>
      <c r="DI151" s="130"/>
      <c r="DJ151" s="109"/>
      <c r="DK151" s="109"/>
      <c r="DL151" s="116"/>
      <c r="DM151" s="943">
        <v>0.25</v>
      </c>
      <c r="DN151" s="944"/>
      <c r="DO151" s="944"/>
      <c r="DP151" s="944"/>
      <c r="DQ151" s="944"/>
      <c r="DR151" s="944"/>
      <c r="DS151" s="944"/>
      <c r="DT151" s="944"/>
      <c r="DU151" s="944"/>
      <c r="DV151" s="944"/>
      <c r="DW151" s="944"/>
      <c r="DX151" s="944"/>
      <c r="DY151" s="944"/>
      <c r="DZ151" s="944"/>
      <c r="EA151" s="944"/>
      <c r="EB151" s="945"/>
      <c r="EC151" s="969" t="s">
        <v>243</v>
      </c>
      <c r="ED151" s="970"/>
      <c r="EE151" s="970"/>
      <c r="EF151" s="970"/>
      <c r="EG151" s="970"/>
      <c r="EH151" s="970"/>
      <c r="EI151" s="970"/>
      <c r="EJ151" s="971"/>
      <c r="EK151" s="1001" t="s">
        <v>268</v>
      </c>
      <c r="EL151" s="1002"/>
      <c r="EM151" s="1002"/>
      <c r="EN151" s="1002"/>
      <c r="EO151" s="1002"/>
      <c r="EP151" s="1002"/>
      <c r="EQ151" s="1002"/>
      <c r="ER151" s="1002"/>
      <c r="ES151" s="1002"/>
      <c r="ET151" s="1002"/>
      <c r="EU151" s="1002"/>
      <c r="EV151" s="1002"/>
      <c r="EW151" s="1002"/>
      <c r="EX151" s="1002"/>
      <c r="EY151" s="1002"/>
      <c r="EZ151" s="1002"/>
      <c r="FA151" s="1002"/>
      <c r="FB151" s="1002"/>
      <c r="FC151" s="1002"/>
      <c r="FD151" s="1002"/>
      <c r="FE151" s="1002"/>
      <c r="FF151" s="1002"/>
      <c r="FG151" s="1002"/>
      <c r="FH151" s="1002"/>
      <c r="FI151" s="1002"/>
      <c r="FJ151" s="1002"/>
      <c r="FK151" s="1002"/>
      <c r="FL151" s="1002"/>
      <c r="FM151" s="1002"/>
      <c r="FN151" s="1002"/>
      <c r="FO151" s="1002"/>
      <c r="FP151" s="1003"/>
      <c r="FQ151" s="175"/>
      <c r="FR151" s="176"/>
      <c r="FS151" s="954" t="s">
        <v>243</v>
      </c>
      <c r="FT151" s="955"/>
      <c r="FU151" s="955"/>
      <c r="FV151" s="955"/>
      <c r="FW151" s="955"/>
      <c r="FX151" s="956"/>
      <c r="FY151" s="963" t="s">
        <v>242</v>
      </c>
      <c r="FZ151" s="964"/>
      <c r="GA151" s="964"/>
      <c r="GB151" s="964"/>
      <c r="GC151" s="964"/>
      <c r="GD151" s="964"/>
      <c r="GE151" s="964"/>
      <c r="GF151" s="964"/>
      <c r="GG151" s="964"/>
      <c r="GH151" s="964"/>
      <c r="GI151" s="964"/>
      <c r="GJ151" s="964"/>
      <c r="GK151" s="964"/>
      <c r="GL151" s="964"/>
      <c r="GM151" s="964"/>
      <c r="GN151" s="964"/>
      <c r="GO151" s="964"/>
      <c r="GP151" s="964"/>
      <c r="GQ151" s="964"/>
      <c r="GR151" s="965"/>
      <c r="GS151" s="109"/>
      <c r="GT151" s="109"/>
      <c r="GU151" s="109"/>
      <c r="GV151" s="109"/>
      <c r="GW151" s="116"/>
    </row>
    <row r="152" spans="1:205" s="152" customFormat="1">
      <c r="A152" s="111"/>
      <c r="B152" s="109"/>
      <c r="C152" s="109"/>
      <c r="D152" s="109"/>
      <c r="E152" s="109"/>
      <c r="F152" s="109"/>
      <c r="G152" s="127"/>
      <c r="H152" s="127"/>
      <c r="I152" s="966" t="s">
        <v>269</v>
      </c>
      <c r="J152" s="967"/>
      <c r="K152" s="967"/>
      <c r="L152" s="967"/>
      <c r="M152" s="967"/>
      <c r="N152" s="967"/>
      <c r="O152" s="967"/>
      <c r="P152" s="967"/>
      <c r="Q152" s="967"/>
      <c r="R152" s="967"/>
      <c r="S152" s="967"/>
      <c r="T152" s="967"/>
      <c r="U152" s="967"/>
      <c r="V152" s="967"/>
      <c r="W152" s="967"/>
      <c r="X152" s="967"/>
      <c r="Y152" s="967"/>
      <c r="Z152" s="967"/>
      <c r="AA152" s="967"/>
      <c r="AB152" s="967"/>
      <c r="AC152" s="967"/>
      <c r="AD152" s="967"/>
      <c r="AE152" s="967"/>
      <c r="AF152" s="967"/>
      <c r="AG152" s="967"/>
      <c r="AH152" s="967"/>
      <c r="AI152" s="967"/>
      <c r="AJ152" s="968"/>
      <c r="AK152" s="969" t="s">
        <v>243</v>
      </c>
      <c r="AL152" s="970"/>
      <c r="AM152" s="970"/>
      <c r="AN152" s="970"/>
      <c r="AO152" s="970"/>
      <c r="AP152" s="970"/>
      <c r="AQ152" s="970"/>
      <c r="AR152" s="971"/>
      <c r="AS152" s="975" t="s">
        <v>265</v>
      </c>
      <c r="AT152" s="967"/>
      <c r="AU152" s="967"/>
      <c r="AV152" s="967"/>
      <c r="AW152" s="967"/>
      <c r="AX152" s="967"/>
      <c r="AY152" s="967"/>
      <c r="AZ152" s="967"/>
      <c r="BA152" s="967"/>
      <c r="BB152" s="967"/>
      <c r="BC152" s="967"/>
      <c r="BD152" s="967"/>
      <c r="BE152" s="967"/>
      <c r="BF152" s="967"/>
      <c r="BG152" s="967"/>
      <c r="BH152" s="967"/>
      <c r="BI152" s="967"/>
      <c r="BJ152" s="967"/>
      <c r="BK152" s="967"/>
      <c r="BL152" s="967"/>
      <c r="BM152" s="967"/>
      <c r="BN152" s="967"/>
      <c r="BO152" s="967"/>
      <c r="BP152" s="967"/>
      <c r="BQ152" s="967"/>
      <c r="BR152" s="967"/>
      <c r="BS152" s="967"/>
      <c r="BT152" s="967"/>
      <c r="BU152" s="967"/>
      <c r="BV152" s="967"/>
      <c r="BW152" s="967"/>
      <c r="BX152" s="967"/>
      <c r="BY152" s="967"/>
      <c r="BZ152" s="968"/>
      <c r="CA152" s="957"/>
      <c r="CB152" s="958"/>
      <c r="CC152" s="958"/>
      <c r="CD152" s="958"/>
      <c r="CE152" s="958"/>
      <c r="CF152" s="959"/>
      <c r="CG152" s="976" t="s">
        <v>270</v>
      </c>
      <c r="CH152" s="977"/>
      <c r="CI152" s="977"/>
      <c r="CJ152" s="977"/>
      <c r="CK152" s="977"/>
      <c r="CL152" s="977"/>
      <c r="CM152" s="977"/>
      <c r="CN152" s="977"/>
      <c r="CO152" s="977"/>
      <c r="CP152" s="977"/>
      <c r="CQ152" s="977"/>
      <c r="CR152" s="977"/>
      <c r="CS152" s="977"/>
      <c r="CT152" s="977"/>
      <c r="CU152" s="977"/>
      <c r="CV152" s="977"/>
      <c r="CW152" s="977"/>
      <c r="CX152" s="977"/>
      <c r="CY152" s="977"/>
      <c r="CZ152" s="978"/>
      <c r="DA152" s="966" t="s">
        <v>269</v>
      </c>
      <c r="DB152" s="967"/>
      <c r="DC152" s="967"/>
      <c r="DD152" s="967"/>
      <c r="DE152" s="967"/>
      <c r="DF152" s="967"/>
      <c r="DG152" s="967"/>
      <c r="DH152" s="967"/>
      <c r="DI152" s="967"/>
      <c r="DJ152" s="967"/>
      <c r="DK152" s="967"/>
      <c r="DL152" s="967"/>
      <c r="DM152" s="967"/>
      <c r="DN152" s="967"/>
      <c r="DO152" s="967"/>
      <c r="DP152" s="967"/>
      <c r="DQ152" s="967"/>
      <c r="DR152" s="967"/>
      <c r="DS152" s="967"/>
      <c r="DT152" s="967"/>
      <c r="DU152" s="967"/>
      <c r="DV152" s="967"/>
      <c r="DW152" s="967"/>
      <c r="DX152" s="967"/>
      <c r="DY152" s="967"/>
      <c r="DZ152" s="967"/>
      <c r="EA152" s="967"/>
      <c r="EB152" s="968"/>
      <c r="EC152" s="998"/>
      <c r="ED152" s="999"/>
      <c r="EE152" s="999"/>
      <c r="EF152" s="999"/>
      <c r="EG152" s="999"/>
      <c r="EH152" s="999"/>
      <c r="EI152" s="999"/>
      <c r="EJ152" s="1000"/>
      <c r="EK152" s="979" t="s">
        <v>256</v>
      </c>
      <c r="EL152" s="980"/>
      <c r="EM152" s="980"/>
      <c r="EN152" s="980"/>
      <c r="EO152" s="980"/>
      <c r="EP152" s="980"/>
      <c r="EQ152" s="980"/>
      <c r="ER152" s="980"/>
      <c r="ES152" s="980"/>
      <c r="ET152" s="980"/>
      <c r="EU152" s="980"/>
      <c r="EV152" s="980"/>
      <c r="EW152" s="980"/>
      <c r="EX152" s="980"/>
      <c r="EY152" s="980"/>
      <c r="EZ152" s="980"/>
      <c r="FA152" s="980"/>
      <c r="FB152" s="980"/>
      <c r="FC152" s="980"/>
      <c r="FD152" s="980"/>
      <c r="FE152" s="980"/>
      <c r="FF152" s="980"/>
      <c r="FG152" s="980"/>
      <c r="FH152" s="980"/>
      <c r="FI152" s="980"/>
      <c r="FJ152" s="980"/>
      <c r="FK152" s="980"/>
      <c r="FL152" s="980"/>
      <c r="FM152" s="980"/>
      <c r="FN152" s="980"/>
      <c r="FO152" s="980"/>
      <c r="FP152" s="980"/>
      <c r="FQ152" s="980"/>
      <c r="FR152" s="981"/>
      <c r="FS152" s="957"/>
      <c r="FT152" s="958"/>
      <c r="FU152" s="958"/>
      <c r="FV152" s="958"/>
      <c r="FW152" s="958"/>
      <c r="FX152" s="959"/>
      <c r="FY152" s="982" t="s">
        <v>257</v>
      </c>
      <c r="FZ152" s="983"/>
      <c r="GA152" s="983"/>
      <c r="GB152" s="983"/>
      <c r="GC152" s="983"/>
      <c r="GD152" s="983"/>
      <c r="GE152" s="983"/>
      <c r="GF152" s="983"/>
      <c r="GG152" s="983"/>
      <c r="GH152" s="983"/>
      <c r="GI152" s="983"/>
      <c r="GJ152" s="983"/>
      <c r="GK152" s="983"/>
      <c r="GL152" s="983"/>
      <c r="GM152" s="983"/>
      <c r="GN152" s="983"/>
      <c r="GO152" s="983"/>
      <c r="GP152" s="983"/>
      <c r="GQ152" s="983"/>
      <c r="GR152" s="984"/>
      <c r="GS152" s="109"/>
      <c r="GT152" s="109"/>
      <c r="GU152" s="109"/>
      <c r="GV152" s="109"/>
      <c r="GW152" s="116"/>
    </row>
    <row r="153" spans="1:205" s="152" customFormat="1">
      <c r="A153" s="137"/>
      <c r="B153" s="110"/>
      <c r="C153" s="110"/>
      <c r="D153" s="110"/>
      <c r="E153" s="110"/>
      <c r="F153" s="110"/>
      <c r="G153" s="138"/>
      <c r="H153" s="138"/>
      <c r="I153" s="988" t="s">
        <v>266</v>
      </c>
      <c r="J153" s="989"/>
      <c r="K153" s="989"/>
      <c r="L153" s="989"/>
      <c r="M153" s="989"/>
      <c r="N153" s="989"/>
      <c r="O153" s="989"/>
      <c r="P153" s="989"/>
      <c r="Q153" s="989"/>
      <c r="R153" s="989"/>
      <c r="S153" s="989"/>
      <c r="T153" s="989"/>
      <c r="U153" s="989"/>
      <c r="V153" s="989"/>
      <c r="W153" s="989"/>
      <c r="X153" s="989"/>
      <c r="Y153" s="989"/>
      <c r="Z153" s="989"/>
      <c r="AA153" s="989"/>
      <c r="AB153" s="989"/>
      <c r="AC153" s="989"/>
      <c r="AD153" s="989"/>
      <c r="AE153" s="989"/>
      <c r="AF153" s="989"/>
      <c r="AG153" s="989"/>
      <c r="AH153" s="989"/>
      <c r="AI153" s="989"/>
      <c r="AJ153" s="990"/>
      <c r="AK153" s="972"/>
      <c r="AL153" s="973"/>
      <c r="AM153" s="973"/>
      <c r="AN153" s="973"/>
      <c r="AO153" s="973"/>
      <c r="AP153" s="973"/>
      <c r="AQ153" s="973"/>
      <c r="AR153" s="974"/>
      <c r="AS153" s="991" t="s">
        <v>266</v>
      </c>
      <c r="AT153" s="992"/>
      <c r="AU153" s="992"/>
      <c r="AV153" s="992"/>
      <c r="AW153" s="992"/>
      <c r="AX153" s="992"/>
      <c r="AY153" s="992"/>
      <c r="AZ153" s="992"/>
      <c r="BA153" s="992"/>
      <c r="BB153" s="992"/>
      <c r="BC153" s="992"/>
      <c r="BD153" s="992"/>
      <c r="BE153" s="992"/>
      <c r="BF153" s="992"/>
      <c r="BG153" s="992"/>
      <c r="BH153" s="992"/>
      <c r="BI153" s="992"/>
      <c r="BJ153" s="992"/>
      <c r="BK153" s="992"/>
      <c r="BL153" s="992"/>
      <c r="BM153" s="992"/>
      <c r="BN153" s="992"/>
      <c r="BO153" s="992"/>
      <c r="BP153" s="992"/>
      <c r="BQ153" s="992"/>
      <c r="BR153" s="992"/>
      <c r="BS153" s="992"/>
      <c r="BT153" s="992"/>
      <c r="BU153" s="992"/>
      <c r="BV153" s="992"/>
      <c r="BW153" s="992"/>
      <c r="BX153" s="992"/>
      <c r="BY153" s="992"/>
      <c r="BZ153" s="993"/>
      <c r="CA153" s="960"/>
      <c r="CB153" s="961"/>
      <c r="CC153" s="961"/>
      <c r="CD153" s="961"/>
      <c r="CE153" s="961"/>
      <c r="CF153" s="962"/>
      <c r="CG153" s="994" t="s">
        <v>266</v>
      </c>
      <c r="CH153" s="989"/>
      <c r="CI153" s="989"/>
      <c r="CJ153" s="989"/>
      <c r="CK153" s="989"/>
      <c r="CL153" s="989"/>
      <c r="CM153" s="989"/>
      <c r="CN153" s="989"/>
      <c r="CO153" s="989"/>
      <c r="CP153" s="989"/>
      <c r="CQ153" s="989"/>
      <c r="CR153" s="989"/>
      <c r="CS153" s="989"/>
      <c r="CT153" s="989"/>
      <c r="CU153" s="989"/>
      <c r="CV153" s="989"/>
      <c r="CW153" s="989"/>
      <c r="CX153" s="989"/>
      <c r="CY153" s="989"/>
      <c r="CZ153" s="995"/>
      <c r="DA153" s="1007" t="s">
        <v>266</v>
      </c>
      <c r="DB153" s="992"/>
      <c r="DC153" s="992"/>
      <c r="DD153" s="992"/>
      <c r="DE153" s="992"/>
      <c r="DF153" s="992"/>
      <c r="DG153" s="992"/>
      <c r="DH153" s="992"/>
      <c r="DI153" s="992"/>
      <c r="DJ153" s="992"/>
      <c r="DK153" s="992"/>
      <c r="DL153" s="992"/>
      <c r="DM153" s="992"/>
      <c r="DN153" s="992"/>
      <c r="DO153" s="992"/>
      <c r="DP153" s="992"/>
      <c r="DQ153" s="992"/>
      <c r="DR153" s="992"/>
      <c r="DS153" s="992"/>
      <c r="DT153" s="992"/>
      <c r="DU153" s="992"/>
      <c r="DV153" s="992"/>
      <c r="DW153" s="992"/>
      <c r="DX153" s="992"/>
      <c r="DY153" s="992"/>
      <c r="DZ153" s="992"/>
      <c r="EA153" s="992"/>
      <c r="EB153" s="993"/>
      <c r="EC153" s="972"/>
      <c r="ED153" s="973"/>
      <c r="EE153" s="973"/>
      <c r="EF153" s="973"/>
      <c r="EG153" s="973"/>
      <c r="EH153" s="973"/>
      <c r="EI153" s="973"/>
      <c r="EJ153" s="974"/>
      <c r="EK153" s="1004" t="s">
        <v>257</v>
      </c>
      <c r="EL153" s="1005"/>
      <c r="EM153" s="1005"/>
      <c r="EN153" s="1005"/>
      <c r="EO153" s="1005"/>
      <c r="EP153" s="1005"/>
      <c r="EQ153" s="1005"/>
      <c r="ER153" s="1005"/>
      <c r="ES153" s="1005"/>
      <c r="ET153" s="1005"/>
      <c r="EU153" s="1005"/>
      <c r="EV153" s="1005"/>
      <c r="EW153" s="1005"/>
      <c r="EX153" s="1005"/>
      <c r="EY153" s="1005"/>
      <c r="EZ153" s="1005"/>
      <c r="FA153" s="1005"/>
      <c r="FB153" s="1005"/>
      <c r="FC153" s="1005"/>
      <c r="FD153" s="1005"/>
      <c r="FE153" s="1005"/>
      <c r="FF153" s="1005"/>
      <c r="FG153" s="1005"/>
      <c r="FH153" s="1005"/>
      <c r="FI153" s="1005"/>
      <c r="FJ153" s="1005"/>
      <c r="FK153" s="1005"/>
      <c r="FL153" s="1005"/>
      <c r="FM153" s="1005"/>
      <c r="FN153" s="1005"/>
      <c r="FO153" s="1005"/>
      <c r="FP153" s="1005"/>
      <c r="FQ153" s="1005"/>
      <c r="FR153" s="1006"/>
      <c r="FS153" s="960"/>
      <c r="FT153" s="961"/>
      <c r="FU153" s="961"/>
      <c r="FV153" s="961"/>
      <c r="FW153" s="961"/>
      <c r="FX153" s="962"/>
      <c r="FY153" s="985"/>
      <c r="FZ153" s="986"/>
      <c r="GA153" s="986"/>
      <c r="GB153" s="986"/>
      <c r="GC153" s="986"/>
      <c r="GD153" s="986"/>
      <c r="GE153" s="986"/>
      <c r="GF153" s="986"/>
      <c r="GG153" s="986"/>
      <c r="GH153" s="986"/>
      <c r="GI153" s="986"/>
      <c r="GJ153" s="986"/>
      <c r="GK153" s="986"/>
      <c r="GL153" s="986"/>
      <c r="GM153" s="986"/>
      <c r="GN153" s="986"/>
      <c r="GO153" s="986"/>
      <c r="GP153" s="986"/>
      <c r="GQ153" s="986"/>
      <c r="GR153" s="987"/>
      <c r="GS153" s="110"/>
      <c r="GT153" s="110"/>
      <c r="GU153" s="110"/>
      <c r="GV153" s="110"/>
      <c r="GW153" s="142"/>
    </row>
    <row r="154" spans="1:205" s="152" customFormat="1">
      <c r="A154" s="111"/>
      <c r="B154" s="109"/>
      <c r="C154" s="127"/>
      <c r="D154" s="143"/>
      <c r="E154" s="111"/>
      <c r="F154" s="109"/>
      <c r="G154" s="109"/>
      <c r="H154" s="113"/>
      <c r="I154" s="112"/>
      <c r="J154" s="109"/>
      <c r="K154" s="109"/>
      <c r="L154" s="116"/>
      <c r="M154" s="111"/>
      <c r="N154" s="109"/>
      <c r="O154" s="109"/>
      <c r="P154" s="109"/>
      <c r="Q154" s="109"/>
      <c r="R154" s="109"/>
      <c r="S154" s="109"/>
      <c r="T154" s="116"/>
      <c r="U154" s="111"/>
      <c r="V154" s="109"/>
      <c r="W154" s="109"/>
      <c r="X154" s="109"/>
      <c r="Y154" s="109"/>
      <c r="Z154" s="109"/>
      <c r="AA154" s="109"/>
      <c r="AB154" s="116"/>
      <c r="AC154" s="111"/>
      <c r="AD154" s="109"/>
      <c r="AE154" s="109"/>
      <c r="AF154" s="109"/>
      <c r="AG154" s="109"/>
      <c r="AH154" s="109"/>
      <c r="AI154" s="109"/>
      <c r="AJ154" s="116"/>
      <c r="AK154" s="111"/>
      <c r="AL154" s="113"/>
      <c r="AM154" s="113"/>
      <c r="AN154" s="109"/>
      <c r="AO154" s="109"/>
      <c r="AP154" s="109"/>
      <c r="AQ154" s="109"/>
      <c r="AR154" s="116"/>
      <c r="AS154" s="111"/>
      <c r="AT154" s="109"/>
      <c r="AU154" s="109"/>
      <c r="AV154" s="109"/>
      <c r="AW154" s="109"/>
      <c r="AX154" s="109"/>
      <c r="AY154" s="109"/>
      <c r="AZ154" s="116"/>
      <c r="BA154" s="111"/>
      <c r="BB154" s="109"/>
      <c r="BC154" s="109"/>
      <c r="BD154" s="109"/>
      <c r="BE154" s="109"/>
      <c r="BF154" s="109"/>
      <c r="BG154" s="109"/>
      <c r="BH154" s="116"/>
      <c r="BI154" s="111"/>
      <c r="BJ154" s="109"/>
      <c r="BK154" s="109"/>
      <c r="BL154" s="109"/>
      <c r="BM154" s="109"/>
      <c r="BN154" s="109"/>
      <c r="BO154" s="109"/>
      <c r="BP154" s="116"/>
      <c r="BQ154" s="111"/>
      <c r="BR154" s="109"/>
      <c r="BS154" s="109"/>
      <c r="BT154" s="109"/>
      <c r="BU154" s="109"/>
      <c r="BV154" s="109"/>
      <c r="BW154" s="109"/>
      <c r="BX154" s="109"/>
      <c r="BY154" s="144"/>
      <c r="BZ154" s="109"/>
      <c r="CA154" s="144"/>
      <c r="CB154" s="113"/>
      <c r="CC154" s="113"/>
      <c r="CD154" s="109"/>
      <c r="CE154" s="109"/>
      <c r="CF154" s="116"/>
      <c r="CG154" s="111"/>
      <c r="CH154" s="109"/>
      <c r="CI154" s="109"/>
      <c r="CJ154" s="109"/>
      <c r="CK154" s="109"/>
      <c r="CL154" s="109"/>
      <c r="CM154" s="109"/>
      <c r="CN154" s="116"/>
      <c r="CO154" s="111"/>
      <c r="CP154" s="109"/>
      <c r="CQ154" s="109"/>
      <c r="CR154" s="113"/>
      <c r="CS154" s="113"/>
      <c r="CT154" s="109"/>
      <c r="CU154" s="109"/>
      <c r="CV154" s="113"/>
      <c r="CW154" s="144"/>
      <c r="CX154" s="113"/>
      <c r="CY154" s="109"/>
      <c r="CZ154" s="113"/>
      <c r="DA154" s="112"/>
      <c r="DB154" s="109"/>
      <c r="DC154" s="109"/>
      <c r="DD154" s="116"/>
      <c r="DE154" s="111"/>
      <c r="DF154" s="109"/>
      <c r="DG154" s="109"/>
      <c r="DH154" s="109"/>
      <c r="DI154" s="109"/>
      <c r="DJ154" s="109"/>
      <c r="DK154" s="109"/>
      <c r="DL154" s="116"/>
      <c r="DM154" s="111"/>
      <c r="DN154" s="109"/>
      <c r="DO154" s="109"/>
      <c r="DP154" s="109"/>
      <c r="DQ154" s="109"/>
      <c r="DR154" s="109"/>
      <c r="DS154" s="109"/>
      <c r="DT154" s="116"/>
      <c r="DU154" s="111"/>
      <c r="DV154" s="109"/>
      <c r="DW154" s="109"/>
      <c r="DX154" s="109"/>
      <c r="DY154" s="109"/>
      <c r="DZ154" s="109"/>
      <c r="EA154" s="109"/>
      <c r="EB154" s="116"/>
      <c r="EC154" s="111"/>
      <c r="ED154" s="109"/>
      <c r="EE154" s="109"/>
      <c r="EF154" s="109"/>
      <c r="EG154" s="109"/>
      <c r="EH154" s="109"/>
      <c r="EI154" s="109"/>
      <c r="EJ154" s="116"/>
      <c r="EK154" s="111"/>
      <c r="EL154" s="109"/>
      <c r="EM154" s="109"/>
      <c r="EN154" s="109"/>
      <c r="EO154" s="109"/>
      <c r="EP154" s="109"/>
      <c r="EQ154" s="109"/>
      <c r="ER154" s="116"/>
      <c r="ES154" s="111"/>
      <c r="ET154" s="109"/>
      <c r="EU154" s="109"/>
      <c r="EV154" s="109"/>
      <c r="EW154" s="109"/>
      <c r="EX154" s="109"/>
      <c r="EY154" s="109"/>
      <c r="EZ154" s="116"/>
      <c r="FA154" s="111"/>
      <c r="FB154" s="109"/>
      <c r="FC154" s="109"/>
      <c r="FD154" s="109"/>
      <c r="FE154" s="109"/>
      <c r="FF154" s="109"/>
      <c r="FG154" s="109"/>
      <c r="FH154" s="116"/>
      <c r="FI154" s="111"/>
      <c r="FJ154" s="109"/>
      <c r="FK154" s="109"/>
      <c r="FL154" s="109"/>
      <c r="FM154" s="109"/>
      <c r="FN154" s="113"/>
      <c r="FO154" s="109"/>
      <c r="FP154" s="116"/>
      <c r="FQ154" s="111"/>
      <c r="FR154" s="113"/>
      <c r="FS154" s="144"/>
      <c r="FT154" s="113"/>
      <c r="FU154" s="113"/>
      <c r="FV154" s="113"/>
      <c r="FW154" s="109"/>
      <c r="FX154" s="116"/>
      <c r="FY154" s="111"/>
      <c r="FZ154" s="109"/>
      <c r="GA154" s="109"/>
      <c r="GB154" s="109"/>
      <c r="GC154" s="109"/>
      <c r="GD154" s="109"/>
      <c r="GE154" s="109"/>
      <c r="GF154" s="116"/>
      <c r="GG154" s="111"/>
      <c r="GH154" s="109"/>
      <c r="GI154" s="109"/>
      <c r="GJ154" s="109"/>
      <c r="GK154" s="109"/>
      <c r="GL154" s="109"/>
      <c r="GM154" s="109"/>
      <c r="GN154" s="109"/>
      <c r="GO154" s="111"/>
      <c r="GP154" s="109"/>
      <c r="GQ154" s="109"/>
      <c r="GR154" s="109"/>
      <c r="GS154" s="112"/>
      <c r="GT154" s="109"/>
      <c r="GU154" s="109"/>
      <c r="GV154" s="109"/>
      <c r="GW154" s="116"/>
    </row>
    <row r="155" spans="1:205" s="152" customFormat="1">
      <c r="A155" s="145"/>
      <c r="B155" s="146"/>
      <c r="C155" s="146"/>
      <c r="D155" s="936">
        <v>8</v>
      </c>
      <c r="E155" s="936"/>
      <c r="F155" s="122"/>
      <c r="G155" s="122"/>
      <c r="H155" s="122"/>
      <c r="I155" s="147"/>
      <c r="J155" s="122"/>
      <c r="K155" s="122"/>
      <c r="L155" s="936">
        <v>9</v>
      </c>
      <c r="M155" s="936"/>
      <c r="N155" s="936"/>
      <c r="O155" s="936"/>
      <c r="P155" s="936"/>
      <c r="Q155" s="936"/>
      <c r="R155" s="936">
        <v>10</v>
      </c>
      <c r="S155" s="936"/>
      <c r="T155" s="936"/>
      <c r="U155" s="936"/>
      <c r="V155" s="936"/>
      <c r="W155" s="936"/>
      <c r="X155" s="936"/>
      <c r="Y155" s="936"/>
      <c r="Z155" s="936">
        <v>11</v>
      </c>
      <c r="AA155" s="936"/>
      <c r="AB155" s="936"/>
      <c r="AC155" s="936"/>
      <c r="AD155" s="936"/>
      <c r="AE155" s="936"/>
      <c r="AF155" s="936"/>
      <c r="AG155" s="936"/>
      <c r="AH155" s="122"/>
      <c r="AI155" s="936">
        <v>12</v>
      </c>
      <c r="AJ155" s="936"/>
      <c r="AK155" s="936"/>
      <c r="AL155" s="122"/>
      <c r="AM155" s="122"/>
      <c r="AN155" s="122"/>
      <c r="AO155" s="122"/>
      <c r="AP155" s="936">
        <v>13</v>
      </c>
      <c r="AQ155" s="936"/>
      <c r="AR155" s="936"/>
      <c r="AS155" s="936"/>
      <c r="AT155" s="936"/>
      <c r="AU155" s="936"/>
      <c r="AV155" s="936"/>
      <c r="AW155" s="936"/>
      <c r="AX155" s="936">
        <v>14</v>
      </c>
      <c r="AY155" s="936"/>
      <c r="AZ155" s="936"/>
      <c r="BA155" s="936"/>
      <c r="BB155" s="936"/>
      <c r="BC155" s="936"/>
      <c r="BD155" s="936"/>
      <c r="BE155" s="936"/>
      <c r="BF155" s="936">
        <v>15</v>
      </c>
      <c r="BG155" s="936"/>
      <c r="BH155" s="936"/>
      <c r="BI155" s="936"/>
      <c r="BJ155" s="936"/>
      <c r="BK155" s="936"/>
      <c r="BL155" s="936"/>
      <c r="BM155" s="936"/>
      <c r="BN155" s="936">
        <v>16</v>
      </c>
      <c r="BO155" s="936"/>
      <c r="BP155" s="936"/>
      <c r="BQ155" s="936"/>
      <c r="BR155" s="936"/>
      <c r="BS155" s="936"/>
      <c r="BT155" s="122"/>
      <c r="BU155" s="122"/>
      <c r="BV155" s="122"/>
      <c r="BW155" s="936">
        <v>17</v>
      </c>
      <c r="BX155" s="936"/>
      <c r="BY155" s="936"/>
      <c r="BZ155" s="936"/>
      <c r="CA155" s="145"/>
      <c r="CB155" s="122"/>
      <c r="CC155" s="122"/>
      <c r="CD155" s="936">
        <v>18</v>
      </c>
      <c r="CE155" s="936"/>
      <c r="CF155" s="936"/>
      <c r="CG155" s="936"/>
      <c r="CH155" s="936"/>
      <c r="CI155" s="936"/>
      <c r="CJ155" s="936"/>
      <c r="CK155" s="936"/>
      <c r="CL155" s="936">
        <v>19</v>
      </c>
      <c r="CM155" s="936"/>
      <c r="CN155" s="936"/>
      <c r="CO155" s="936"/>
      <c r="CP155" s="936"/>
      <c r="CQ155" s="936"/>
      <c r="CR155" s="122"/>
      <c r="CS155" s="122"/>
      <c r="CT155" s="936">
        <v>20</v>
      </c>
      <c r="CU155" s="936"/>
      <c r="CV155" s="936"/>
      <c r="CW155" s="936"/>
      <c r="CX155" s="936"/>
      <c r="CY155" s="936"/>
      <c r="CZ155" s="109"/>
      <c r="DA155" s="115"/>
      <c r="DB155" s="936">
        <v>21</v>
      </c>
      <c r="DC155" s="936"/>
      <c r="DD155" s="936"/>
      <c r="DE155" s="936"/>
      <c r="DF155" s="936"/>
      <c r="DG155" s="936"/>
      <c r="DH155" s="936"/>
      <c r="DI155" s="936"/>
      <c r="DJ155" s="936">
        <v>22</v>
      </c>
      <c r="DK155" s="936"/>
      <c r="DL155" s="936"/>
      <c r="DM155" s="936"/>
      <c r="DN155" s="936"/>
      <c r="DO155" s="936"/>
      <c r="DP155" s="936"/>
      <c r="DQ155" s="936"/>
      <c r="DR155" s="936">
        <v>23</v>
      </c>
      <c r="DS155" s="936"/>
      <c r="DT155" s="936"/>
      <c r="DU155" s="936"/>
      <c r="DV155" s="936"/>
      <c r="DW155" s="936"/>
      <c r="DX155" s="936"/>
      <c r="DY155" s="936"/>
      <c r="DZ155" s="936">
        <v>0</v>
      </c>
      <c r="EA155" s="936"/>
      <c r="EB155" s="936"/>
      <c r="EC155" s="936"/>
      <c r="ED155" s="936"/>
      <c r="EE155" s="936"/>
      <c r="EF155" s="936"/>
      <c r="EG155" s="936"/>
      <c r="EH155" s="936">
        <v>1</v>
      </c>
      <c r="EI155" s="936"/>
      <c r="EJ155" s="936"/>
      <c r="EK155" s="936"/>
      <c r="EL155" s="936"/>
      <c r="EM155" s="936"/>
      <c r="EN155" s="936"/>
      <c r="EO155" s="936"/>
      <c r="EP155" s="936"/>
      <c r="EQ155" s="936"/>
      <c r="ER155" s="936">
        <v>2</v>
      </c>
      <c r="ES155" s="936"/>
      <c r="ET155" s="936"/>
      <c r="EU155" s="936"/>
      <c r="EV155" s="936"/>
      <c r="EW155" s="936"/>
      <c r="EX155" s="936"/>
      <c r="EY155" s="936"/>
      <c r="EZ155" s="936">
        <v>3</v>
      </c>
      <c r="FA155" s="936"/>
      <c r="FB155" s="936"/>
      <c r="FC155" s="936"/>
      <c r="FD155" s="936"/>
      <c r="FE155" s="936"/>
      <c r="FF155" s="936"/>
      <c r="FG155" s="936"/>
      <c r="FH155" s="936">
        <v>4</v>
      </c>
      <c r="FI155" s="936"/>
      <c r="FJ155" s="936"/>
      <c r="FK155" s="936"/>
      <c r="FL155" s="936"/>
      <c r="FM155" s="936"/>
      <c r="FN155" s="122"/>
      <c r="FO155" s="122"/>
      <c r="FP155" s="936">
        <v>5</v>
      </c>
      <c r="FQ155" s="936"/>
      <c r="FR155" s="122"/>
      <c r="FS155" s="145"/>
      <c r="FT155" s="122"/>
      <c r="FU155" s="122"/>
      <c r="FV155" s="122"/>
      <c r="FW155" s="122"/>
      <c r="FX155" s="936">
        <v>6</v>
      </c>
      <c r="FY155" s="936"/>
      <c r="FZ155" s="936"/>
      <c r="GA155" s="936"/>
      <c r="GB155" s="936"/>
      <c r="GC155" s="936"/>
      <c r="GD155" s="936"/>
      <c r="GE155" s="936"/>
      <c r="GF155" s="936">
        <v>7</v>
      </c>
      <c r="GG155" s="936"/>
      <c r="GH155" s="936"/>
      <c r="GI155" s="936"/>
      <c r="GJ155" s="936"/>
      <c r="GK155" s="936"/>
      <c r="GL155" s="936"/>
      <c r="GM155" s="936"/>
      <c r="GN155" s="936">
        <v>8</v>
      </c>
      <c r="GO155" s="936"/>
      <c r="GP155" s="123"/>
      <c r="GQ155" s="123"/>
      <c r="GR155" s="123"/>
      <c r="GS155" s="149"/>
      <c r="GT155" s="123"/>
      <c r="GU155" s="123"/>
      <c r="GV155" s="123"/>
      <c r="GW155" s="150"/>
    </row>
    <row r="156" spans="1:205" s="152" customFormat="1">
      <c r="A156" s="111"/>
      <c r="B156" s="109"/>
      <c r="C156" s="109"/>
      <c r="D156" s="109"/>
      <c r="F156" s="951">
        <v>0.35416666666666669</v>
      </c>
      <c r="G156" s="951"/>
      <c r="H156" s="951"/>
      <c r="I156" s="951"/>
      <c r="J156" s="951"/>
      <c r="K156" s="951"/>
      <c r="L156" s="951"/>
      <c r="M156" s="122"/>
      <c r="N156" s="109"/>
      <c r="O156" s="109"/>
      <c r="P156" s="109"/>
      <c r="Q156" s="109"/>
      <c r="R156" s="109"/>
      <c r="S156" s="109"/>
      <c r="T156" s="122"/>
      <c r="U156" s="122"/>
      <c r="V156" s="109"/>
      <c r="W156" s="109"/>
      <c r="X156" s="109"/>
      <c r="Y156" s="109"/>
      <c r="Z156" s="109"/>
      <c r="AA156" s="109"/>
      <c r="AB156" s="122"/>
      <c r="AC156" s="122"/>
      <c r="AD156" s="109"/>
      <c r="AE156" s="109"/>
      <c r="AF156" s="109"/>
      <c r="AG156" s="109"/>
      <c r="AH156" s="109"/>
      <c r="AI156" s="153"/>
      <c r="AJ156" s="153"/>
      <c r="AK156" s="153"/>
      <c r="AL156" s="153"/>
      <c r="AM156" s="153"/>
      <c r="AN156" s="153"/>
      <c r="AO156" s="153"/>
      <c r="AP156" s="153"/>
      <c r="AU156" s="154"/>
      <c r="BZ156" s="952" t="s">
        <v>271</v>
      </c>
      <c r="CA156" s="952"/>
      <c r="CB156" s="952"/>
      <c r="CC156" s="952"/>
      <c r="CD156" s="952"/>
      <c r="CE156" s="952"/>
      <c r="CF156" s="952"/>
      <c r="CG156" s="155"/>
      <c r="CH156" s="109"/>
      <c r="CI156" s="109"/>
      <c r="CJ156" s="109"/>
      <c r="CK156" s="109"/>
      <c r="CL156" s="109"/>
      <c r="CM156" s="109"/>
      <c r="CN156" s="109"/>
      <c r="CO156" s="109"/>
      <c r="CP156" s="109"/>
      <c r="CQ156" s="109"/>
      <c r="CR156" s="109"/>
      <c r="CS156" s="109"/>
      <c r="CT156" s="109"/>
      <c r="CU156" s="109"/>
      <c r="CV156" s="109"/>
      <c r="CW156" s="951">
        <v>0.85416666666666663</v>
      </c>
      <c r="CX156" s="936"/>
      <c r="CY156" s="936"/>
      <c r="CZ156" s="936"/>
      <c r="DA156" s="936"/>
      <c r="DB156" s="936"/>
      <c r="DC156" s="936"/>
      <c r="DD156" s="936"/>
      <c r="DE156" s="109"/>
      <c r="DF156" s="109"/>
      <c r="DG156" s="109"/>
      <c r="DH156" s="109"/>
      <c r="DI156" s="109"/>
      <c r="DJ156" s="109"/>
      <c r="DK156" s="109"/>
      <c r="DL156" s="109"/>
      <c r="DM156" s="109"/>
      <c r="DN156" s="109"/>
      <c r="DO156" s="109"/>
      <c r="DP156" s="109"/>
      <c r="DQ156" s="109"/>
      <c r="DR156" s="109"/>
      <c r="DS156" s="109"/>
      <c r="DT156" s="109"/>
      <c r="DU156" s="109"/>
      <c r="DV156" s="109"/>
      <c r="DW156" s="109"/>
      <c r="DX156" s="109"/>
      <c r="DY156" s="109"/>
      <c r="DZ156" s="109"/>
      <c r="EA156" s="109"/>
      <c r="EB156" s="109"/>
      <c r="EC156" s="109"/>
      <c r="ED156" s="109"/>
      <c r="EE156" s="109"/>
      <c r="EF156" s="109"/>
      <c r="EG156" s="109"/>
      <c r="EH156" s="109"/>
      <c r="EI156" s="109"/>
      <c r="EJ156" s="109"/>
      <c r="EK156" s="109"/>
      <c r="EL156" s="109"/>
      <c r="EM156" s="109"/>
      <c r="EN156" s="109"/>
      <c r="EO156" s="109"/>
      <c r="EP156" s="109"/>
      <c r="EQ156" s="109"/>
      <c r="ER156" s="109"/>
      <c r="ES156" s="109"/>
      <c r="ET156" s="109"/>
      <c r="EU156" s="109"/>
      <c r="EV156" s="109"/>
      <c r="EW156" s="109"/>
      <c r="EX156" s="109"/>
      <c r="EY156" s="109"/>
      <c r="EZ156" s="109"/>
      <c r="FA156" s="109"/>
      <c r="FB156" s="109"/>
      <c r="FC156" s="109"/>
      <c r="FD156" s="109"/>
      <c r="FE156" s="109"/>
      <c r="FF156" s="109"/>
      <c r="FG156" s="109"/>
      <c r="FH156" s="109"/>
      <c r="FI156" s="109"/>
      <c r="FJ156" s="109"/>
      <c r="FK156" s="109"/>
      <c r="FL156" s="109"/>
      <c r="FM156" s="109"/>
      <c r="FN156" s="109"/>
      <c r="FO156" s="109"/>
      <c r="FP156" s="109"/>
      <c r="FQ156" s="953">
        <v>0.21875</v>
      </c>
      <c r="FR156" s="953"/>
      <c r="FS156" s="953"/>
      <c r="FT156" s="953"/>
      <c r="FU156" s="953"/>
      <c r="FV156" s="953"/>
      <c r="FW156" s="953"/>
      <c r="FX156" s="953"/>
      <c r="FY156" s="109"/>
      <c r="FZ156" s="109"/>
      <c r="GA156" s="109"/>
      <c r="GB156" s="109"/>
      <c r="GC156" s="109"/>
      <c r="GD156" s="109"/>
      <c r="GE156" s="109"/>
      <c r="GF156" s="109"/>
      <c r="GG156" s="109"/>
      <c r="GH156" s="109"/>
      <c r="GI156" s="109"/>
      <c r="GJ156" s="109"/>
      <c r="GK156" s="109"/>
      <c r="GL156" s="109"/>
      <c r="GM156" s="109"/>
      <c r="GN156" s="109"/>
      <c r="GO156" s="951">
        <v>0.35416666666666669</v>
      </c>
      <c r="GP156" s="951"/>
      <c r="GQ156" s="951"/>
      <c r="GR156" s="951"/>
      <c r="GS156" s="951"/>
      <c r="GT156" s="951"/>
      <c r="GU156" s="951"/>
      <c r="GV156" s="109"/>
      <c r="GW156" s="116"/>
    </row>
    <row r="157" spans="1:205" s="152" customFormat="1">
      <c r="A157" s="215"/>
      <c r="B157" s="109"/>
      <c r="C157" s="109"/>
      <c r="D157" s="109"/>
      <c r="F157" s="122"/>
      <c r="G157" s="122"/>
      <c r="H157" s="122"/>
      <c r="I157" s="122"/>
      <c r="J157" s="122"/>
      <c r="K157" s="122"/>
      <c r="L157" s="122"/>
      <c r="M157" s="122"/>
      <c r="N157" s="109"/>
      <c r="O157" s="109"/>
      <c r="P157" s="109"/>
      <c r="Q157" s="109"/>
      <c r="R157" s="109"/>
      <c r="S157" s="109"/>
      <c r="T157" s="122"/>
      <c r="U157" s="122"/>
      <c r="V157" s="109"/>
      <c r="W157" s="109"/>
      <c r="X157" s="109"/>
      <c r="Y157" s="109"/>
      <c r="Z157" s="109"/>
      <c r="AA157" s="109"/>
      <c r="AB157" s="122"/>
      <c r="AC157" s="122"/>
      <c r="AD157" s="109"/>
      <c r="AE157" s="109"/>
      <c r="AF157" s="109"/>
      <c r="AG157" s="109"/>
      <c r="AH157" s="109"/>
      <c r="AI157" s="109"/>
      <c r="AJ157" s="122"/>
      <c r="AK157" s="122"/>
      <c r="AL157" s="109"/>
      <c r="AM157" s="109"/>
      <c r="AN157" s="109"/>
      <c r="AO157" s="109"/>
      <c r="AP157" s="109"/>
      <c r="AQ157" s="109"/>
      <c r="AR157" s="109"/>
      <c r="AS157" s="109"/>
      <c r="AT157" s="109"/>
      <c r="AU157" s="109"/>
      <c r="AV157" s="109"/>
      <c r="AW157" s="109"/>
      <c r="AX157" s="109"/>
      <c r="AY157" s="109"/>
      <c r="AZ157" s="109"/>
      <c r="BZ157" s="109"/>
      <c r="CA157" s="109"/>
      <c r="CB157" s="109"/>
      <c r="CC157" s="109"/>
      <c r="CD157" s="109"/>
      <c r="CE157" s="109"/>
      <c r="CF157" s="109"/>
      <c r="CG157" s="155"/>
      <c r="CH157" s="109"/>
      <c r="CI157" s="109"/>
      <c r="CJ157" s="109"/>
      <c r="CK157" s="109"/>
      <c r="CL157" s="109"/>
      <c r="CM157" s="109"/>
      <c r="CN157" s="109"/>
      <c r="CO157" s="109"/>
      <c r="CP157" s="109"/>
      <c r="CQ157" s="109"/>
      <c r="CR157" s="109"/>
      <c r="CS157" s="109"/>
      <c r="CT157" s="109"/>
      <c r="CU157" s="109"/>
      <c r="CV157" s="109"/>
      <c r="CW157" s="109"/>
      <c r="CX157" s="946" t="s">
        <v>272</v>
      </c>
      <c r="CY157" s="946"/>
      <c r="CZ157" s="946"/>
      <c r="DA157" s="946"/>
      <c r="DB157" s="946"/>
      <c r="DC157" s="946"/>
      <c r="DD157" s="109"/>
      <c r="DE157" s="109"/>
      <c r="DF157" s="109"/>
      <c r="DG157" s="109"/>
      <c r="DH157" s="109"/>
      <c r="DI157" s="109"/>
      <c r="DJ157" s="109"/>
      <c r="DK157" s="109"/>
      <c r="DL157" s="109"/>
      <c r="DM157" s="109"/>
      <c r="DN157" s="109"/>
      <c r="DO157" s="109"/>
      <c r="DP157" s="109"/>
      <c r="DQ157" s="109"/>
      <c r="DR157" s="109"/>
      <c r="DS157" s="109"/>
      <c r="DT157" s="109"/>
      <c r="DU157" s="109"/>
      <c r="DV157" s="109"/>
      <c r="DW157" s="109"/>
      <c r="DX157" s="109"/>
      <c r="DY157" s="109"/>
      <c r="DZ157" s="109"/>
      <c r="EA157" s="109"/>
      <c r="EB157" s="109"/>
      <c r="EC157" s="109"/>
      <c r="ED157" s="109"/>
      <c r="EE157" s="109"/>
      <c r="EF157" s="109"/>
      <c r="EG157" s="109"/>
      <c r="EH157" s="109"/>
      <c r="EI157" s="109"/>
      <c r="EJ157" s="109"/>
      <c r="EK157" s="109"/>
      <c r="EL157" s="109"/>
      <c r="EM157" s="109"/>
      <c r="EN157" s="109"/>
      <c r="EO157" s="109"/>
      <c r="EP157" s="109"/>
      <c r="EQ157" s="109"/>
      <c r="ER157" s="109"/>
      <c r="ES157" s="109"/>
      <c r="ET157" s="109"/>
      <c r="EU157" s="109"/>
      <c r="EV157" s="109"/>
      <c r="EW157" s="109"/>
      <c r="EX157" s="109"/>
      <c r="EY157" s="109"/>
      <c r="EZ157" s="109"/>
      <c r="FA157" s="109"/>
      <c r="FB157" s="109"/>
      <c r="FC157" s="109"/>
      <c r="FD157" s="109"/>
      <c r="FE157" s="109"/>
      <c r="FF157" s="109"/>
      <c r="FG157" s="109"/>
      <c r="FH157" s="109"/>
      <c r="FI157" s="109"/>
      <c r="FJ157" s="109"/>
      <c r="FK157" s="109"/>
      <c r="FL157" s="109"/>
      <c r="FM157" s="109"/>
      <c r="FN157" s="109"/>
      <c r="FO157" s="109"/>
      <c r="FP157" s="109"/>
      <c r="FQ157" s="109"/>
      <c r="FR157" s="109"/>
      <c r="FS157" s="109"/>
      <c r="FT157" s="109"/>
      <c r="FU157" s="109"/>
      <c r="FV157" s="109"/>
      <c r="FW157" s="109"/>
      <c r="FX157" s="155"/>
      <c r="FY157" s="109"/>
      <c r="FZ157" s="109"/>
      <c r="GA157" s="109"/>
      <c r="GB157" s="109"/>
      <c r="GC157" s="109"/>
      <c r="GD157" s="109"/>
      <c r="GE157" s="109"/>
      <c r="GF157" s="109"/>
      <c r="GG157" s="109"/>
      <c r="GH157" s="109"/>
      <c r="GI157" s="109"/>
      <c r="GJ157" s="109"/>
      <c r="GK157" s="109"/>
      <c r="GL157" s="109"/>
      <c r="GM157" s="109"/>
      <c r="GN157" s="109"/>
      <c r="GO157" s="109"/>
      <c r="GP157" s="109"/>
      <c r="GQ157" s="109"/>
      <c r="GR157" s="109"/>
      <c r="GS157" s="109"/>
      <c r="GT157" s="109"/>
      <c r="GU157" s="109"/>
      <c r="GV157" s="109"/>
      <c r="GW157" s="116"/>
    </row>
    <row r="158" spans="1:205" s="152" customFormat="1">
      <c r="A158" s="215"/>
      <c r="B158" s="109"/>
      <c r="C158" s="109"/>
      <c r="D158" s="109"/>
      <c r="F158" s="122"/>
      <c r="G158" s="122"/>
      <c r="H158" s="122"/>
      <c r="I158" s="122"/>
      <c r="J158" s="122"/>
      <c r="K158" s="122"/>
      <c r="L158" s="122"/>
      <c r="M158" s="122"/>
      <c r="N158" s="109"/>
      <c r="O158" s="109"/>
      <c r="P158" s="109"/>
      <c r="Q158" s="109"/>
      <c r="R158" s="109"/>
      <c r="S158" s="109"/>
      <c r="T158" s="122"/>
      <c r="U158" s="122"/>
      <c r="V158" s="109"/>
      <c r="W158" s="109"/>
      <c r="X158" s="109"/>
      <c r="Y158" s="109"/>
      <c r="Z158" s="109"/>
      <c r="AA158" s="109"/>
      <c r="AB158" s="122"/>
      <c r="AC158" s="122"/>
      <c r="AD158" s="109"/>
      <c r="AE158" s="109"/>
      <c r="AF158" s="109"/>
      <c r="AG158" s="109"/>
      <c r="AH158" s="109"/>
      <c r="AI158" s="109"/>
      <c r="AJ158" s="122"/>
      <c r="AK158" s="122"/>
      <c r="AL158" s="109"/>
      <c r="AM158" s="109"/>
      <c r="AN158" s="109"/>
      <c r="AO158" s="109"/>
      <c r="AP158" s="109"/>
      <c r="AQ158" s="109"/>
      <c r="AR158" s="109"/>
      <c r="AS158" s="109"/>
      <c r="AT158" s="109"/>
      <c r="AU158" s="109"/>
      <c r="AV158" s="109"/>
      <c r="AW158" s="109"/>
      <c r="AX158" s="109"/>
      <c r="AY158" s="109"/>
      <c r="AZ158" s="109"/>
      <c r="BZ158" s="109"/>
      <c r="CA158" s="109"/>
      <c r="CB158" s="109"/>
      <c r="CC158" s="109"/>
      <c r="CD158" s="109"/>
      <c r="CE158" s="109"/>
      <c r="CF158" s="109"/>
      <c r="CG158" s="155"/>
      <c r="CH158" s="109"/>
      <c r="CI158" s="109"/>
      <c r="CJ158" s="109"/>
      <c r="CK158" s="109"/>
      <c r="CL158" s="109"/>
      <c r="CM158" s="109"/>
      <c r="CN158" s="109"/>
      <c r="CO158" s="109"/>
      <c r="CP158" s="109"/>
      <c r="CQ158" s="109"/>
      <c r="CR158" s="109"/>
      <c r="CS158" s="109"/>
      <c r="CT158" s="109"/>
      <c r="CU158" s="109"/>
      <c r="CV158" s="109"/>
      <c r="CW158" s="109"/>
      <c r="CX158" s="205"/>
      <c r="CY158" s="205"/>
      <c r="CZ158" s="205"/>
      <c r="DA158" s="205"/>
      <c r="DB158" s="205"/>
      <c r="DC158" s="205"/>
      <c r="DD158" s="109"/>
      <c r="DE158" s="109"/>
      <c r="DF158" s="109"/>
      <c r="DG158" s="109"/>
      <c r="DH158" s="109"/>
      <c r="DI158" s="109"/>
      <c r="DJ158" s="109"/>
      <c r="DK158" s="109"/>
      <c r="DL158" s="109"/>
      <c r="DM158" s="109"/>
      <c r="DN158" s="109"/>
      <c r="DO158" s="109"/>
      <c r="DP158" s="109"/>
      <c r="DQ158" s="109"/>
      <c r="DR158" s="109"/>
      <c r="DS158" s="109"/>
      <c r="DT158" s="109"/>
      <c r="DU158" s="109"/>
      <c r="DV158" s="109"/>
      <c r="DW158" s="109"/>
      <c r="DX158" s="109"/>
      <c r="DY158" s="109"/>
      <c r="DZ158" s="109"/>
      <c r="EA158" s="109"/>
      <c r="EB158" s="109"/>
      <c r="EC158" s="109"/>
      <c r="ED158" s="109"/>
      <c r="EE158" s="109"/>
      <c r="EF158" s="109"/>
      <c r="EG158" s="109"/>
      <c r="EH158" s="109"/>
      <c r="EI158" s="109"/>
      <c r="EJ158" s="109"/>
      <c r="EK158" s="109"/>
      <c r="EL158" s="109"/>
      <c r="EM158" s="109"/>
      <c r="EN158" s="109"/>
      <c r="EO158" s="109"/>
      <c r="EP158" s="109"/>
      <c r="EQ158" s="109"/>
      <c r="ER158" s="109"/>
      <c r="ES158" s="109"/>
      <c r="ET158" s="109"/>
      <c r="EU158" s="109"/>
      <c r="EV158" s="109"/>
      <c r="EW158" s="109"/>
      <c r="EX158" s="109"/>
      <c r="EY158" s="109"/>
      <c r="EZ158" s="109"/>
      <c r="FA158" s="109"/>
      <c r="FB158" s="109"/>
      <c r="FC158" s="109"/>
      <c r="FD158" s="109"/>
      <c r="FE158" s="109"/>
      <c r="FF158" s="109"/>
      <c r="FG158" s="109"/>
      <c r="FH158" s="109"/>
      <c r="FI158" s="109"/>
      <c r="FJ158" s="109"/>
      <c r="FK158" s="109"/>
      <c r="FL158" s="109"/>
      <c r="FM158" s="109"/>
      <c r="FN158" s="109"/>
      <c r="FO158" s="109"/>
      <c r="FP158" s="109"/>
      <c r="FQ158" s="109"/>
      <c r="FR158" s="109"/>
      <c r="FS158" s="109"/>
      <c r="FT158" s="109"/>
      <c r="FU158" s="109"/>
      <c r="FV158" s="109"/>
      <c r="FW158" s="109"/>
      <c r="FX158" s="155"/>
      <c r="FY158" s="109"/>
      <c r="FZ158" s="109"/>
      <c r="GA158" s="109"/>
      <c r="GB158" s="109"/>
      <c r="GC158" s="109"/>
      <c r="GD158" s="109"/>
      <c r="GE158" s="109"/>
      <c r="GF158" s="109"/>
      <c r="GG158" s="109"/>
      <c r="GH158" s="109"/>
      <c r="GI158" s="109"/>
      <c r="GJ158" s="109"/>
      <c r="GK158" s="109"/>
      <c r="GL158" s="109"/>
      <c r="GM158" s="109"/>
      <c r="GN158" s="109"/>
      <c r="GO158" s="109"/>
      <c r="GP158" s="109"/>
      <c r="GQ158" s="109"/>
      <c r="GR158" s="109"/>
      <c r="GS158" s="109"/>
      <c r="GT158" s="109"/>
      <c r="GU158" s="109"/>
      <c r="GV158" s="109"/>
      <c r="GW158" s="116"/>
    </row>
    <row r="159" spans="1:205" s="152" customFormat="1" ht="13.2">
      <c r="A159" s="215"/>
      <c r="B159" s="109"/>
      <c r="C159" s="109"/>
      <c r="D159" s="109"/>
      <c r="F159" s="122"/>
      <c r="G159" s="122"/>
      <c r="H159" s="122"/>
      <c r="I159" s="161" t="s">
        <v>245</v>
      </c>
      <c r="J159" s="161"/>
      <c r="K159" s="161"/>
      <c r="L159" s="161"/>
      <c r="M159" s="161"/>
      <c r="N159" s="161"/>
      <c r="O159" s="161"/>
      <c r="P159" s="161"/>
      <c r="Q159" s="161"/>
      <c r="R159" s="161"/>
      <c r="S159" s="161"/>
      <c r="T159" s="161"/>
      <c r="U159" s="161"/>
      <c r="V159" s="161"/>
      <c r="W159" s="161"/>
      <c r="X159" s="161"/>
      <c r="Y159" s="162"/>
      <c r="Z159" s="161"/>
      <c r="AA159" s="161"/>
      <c r="AB159" s="161"/>
      <c r="AC159" s="161"/>
      <c r="AD159" s="161"/>
      <c r="AE159" s="161"/>
      <c r="AF159" s="161"/>
      <c r="AG159" s="161"/>
      <c r="AH159" s="161"/>
      <c r="AI159" s="161"/>
      <c r="AJ159" s="161"/>
      <c r="AK159" s="161"/>
      <c r="AL159" s="109"/>
      <c r="AM159" s="109"/>
      <c r="AN159" s="109"/>
      <c r="AO159" s="109"/>
      <c r="AP159" s="109"/>
      <c r="AQ159" s="109"/>
      <c r="AR159" s="109"/>
      <c r="AS159" s="109"/>
      <c r="AT159" s="109"/>
      <c r="AU159" s="109"/>
      <c r="AV159" s="109"/>
      <c r="AW159" s="109"/>
      <c r="AX159" s="109"/>
      <c r="AY159" s="109"/>
      <c r="AZ159" s="109"/>
      <c r="BA159" s="109"/>
      <c r="BB159" s="109"/>
      <c r="BC159" s="109"/>
      <c r="BD159" s="109"/>
      <c r="BE159" s="109"/>
      <c r="BF159" s="109"/>
      <c r="BG159" s="109"/>
      <c r="BH159" s="109"/>
      <c r="BI159" s="109"/>
      <c r="BJ159" s="109"/>
      <c r="BK159" s="109"/>
      <c r="BL159" s="109"/>
      <c r="BM159" s="109"/>
      <c r="BN159" s="109"/>
      <c r="BO159" s="109"/>
      <c r="BP159" s="109"/>
      <c r="BQ159" s="109"/>
      <c r="BR159" s="109"/>
      <c r="BS159" s="109"/>
      <c r="BT159" s="109"/>
      <c r="BU159" s="109"/>
      <c r="BZ159" s="109"/>
      <c r="CA159" s="109"/>
      <c r="CB159" s="109"/>
      <c r="CC159" s="109"/>
      <c r="CD159" s="109"/>
      <c r="CE159" s="109"/>
      <c r="CF159" s="109"/>
      <c r="CG159" s="155"/>
      <c r="CH159" s="109"/>
      <c r="CI159" s="109"/>
      <c r="CJ159" s="109"/>
      <c r="CK159" s="109"/>
      <c r="CL159" s="109"/>
      <c r="CM159" s="109"/>
      <c r="CN159" s="109"/>
      <c r="CO159" s="109"/>
      <c r="CP159" s="109"/>
      <c r="CQ159" s="109"/>
      <c r="CR159" s="109"/>
      <c r="CS159" s="109"/>
      <c r="CT159" s="109"/>
      <c r="CU159" s="109"/>
      <c r="CV159" s="109"/>
      <c r="CW159" s="109"/>
      <c r="CX159" s="205"/>
      <c r="CY159" s="205"/>
      <c r="CZ159" s="205"/>
      <c r="DA159" s="205"/>
      <c r="DB159" s="205"/>
      <c r="DC159" s="205"/>
      <c r="DD159" s="109"/>
      <c r="DE159" s="109"/>
      <c r="DF159" s="109"/>
      <c r="DG159" s="109"/>
      <c r="DH159" s="109"/>
      <c r="DI159" s="109"/>
      <c r="DJ159" s="109"/>
      <c r="DK159" s="109"/>
      <c r="DL159" s="109"/>
      <c r="DM159" s="109"/>
      <c r="DN159" s="109"/>
      <c r="DO159" s="109"/>
      <c r="DP159" s="109"/>
      <c r="DQ159" s="109"/>
      <c r="DR159" s="109"/>
      <c r="DS159" s="109"/>
      <c r="DT159" s="109"/>
      <c r="DU159" s="109"/>
      <c r="DV159" s="109"/>
      <c r="DW159" s="109"/>
      <c r="DX159" s="109"/>
      <c r="DY159" s="109"/>
      <c r="DZ159" s="109"/>
      <c r="EA159" s="109"/>
      <c r="EB159" s="109"/>
      <c r="EC159" s="109"/>
      <c r="ED159" s="109"/>
      <c r="EE159" s="109"/>
      <c r="EF159" s="109"/>
      <c r="EG159" s="109"/>
      <c r="EH159" s="109"/>
      <c r="EI159" s="109"/>
      <c r="EJ159" s="109"/>
      <c r="EK159" s="109"/>
      <c r="EL159" s="109"/>
      <c r="EM159" s="109"/>
      <c r="EN159" s="109"/>
      <c r="EO159" s="109"/>
      <c r="EP159" s="109"/>
      <c r="EQ159" s="109"/>
      <c r="ER159" s="109"/>
      <c r="ES159" s="109"/>
      <c r="ET159" s="109"/>
      <c r="EU159" s="109"/>
      <c r="EV159" s="109"/>
      <c r="EW159" s="109"/>
      <c r="EX159" s="109"/>
      <c r="EY159" s="109"/>
      <c r="EZ159" s="109"/>
      <c r="FA159" s="109"/>
      <c r="FB159" s="109"/>
      <c r="FC159" s="109"/>
      <c r="FD159" s="109"/>
      <c r="FE159" s="109"/>
      <c r="FF159" s="109"/>
      <c r="FG159" s="109"/>
      <c r="FH159" s="109"/>
      <c r="FI159" s="109"/>
      <c r="FJ159" s="109"/>
      <c r="FK159" s="109"/>
      <c r="FL159" s="109"/>
      <c r="FM159" s="109"/>
      <c r="FN159" s="109"/>
      <c r="FO159" s="109"/>
      <c r="FP159" s="109"/>
      <c r="FQ159" s="109"/>
      <c r="FR159" s="109"/>
      <c r="FS159" s="109"/>
      <c r="FT159" s="109"/>
      <c r="FU159" s="109"/>
      <c r="FV159" s="109"/>
      <c r="FW159" s="109"/>
      <c r="FX159" s="155"/>
      <c r="FY159" s="109"/>
      <c r="FZ159" s="109"/>
      <c r="GA159" s="109"/>
      <c r="GB159" s="109"/>
      <c r="GC159" s="109"/>
      <c r="GD159" s="109"/>
      <c r="GE159" s="109"/>
      <c r="GF159" s="109"/>
      <c r="GG159" s="109"/>
      <c r="GH159" s="109"/>
      <c r="GI159" s="109"/>
      <c r="GJ159" s="109"/>
      <c r="GK159" s="109"/>
      <c r="GL159" s="109"/>
      <c r="GM159" s="109"/>
      <c r="GN159" s="109"/>
      <c r="GO159" s="109"/>
      <c r="GP159" s="109"/>
      <c r="GQ159" s="109"/>
      <c r="GR159" s="109"/>
      <c r="GS159" s="109"/>
      <c r="GT159" s="109"/>
      <c r="GU159" s="109"/>
      <c r="GV159" s="109"/>
      <c r="GW159" s="116"/>
    </row>
    <row r="160" spans="1:205" s="152" customFormat="1" ht="13.2">
      <c r="A160" s="215"/>
      <c r="B160" s="109"/>
      <c r="C160" s="109"/>
      <c r="D160" s="109"/>
      <c r="F160" s="122"/>
      <c r="G160" s="122"/>
      <c r="H160" s="122"/>
      <c r="I160" s="161"/>
      <c r="J160" s="161"/>
      <c r="K160" s="161"/>
      <c r="L160" s="161"/>
      <c r="M160" s="161"/>
      <c r="N160" s="161"/>
      <c r="O160" s="161"/>
      <c r="P160" s="161"/>
      <c r="Q160" s="161"/>
      <c r="R160" s="161"/>
      <c r="S160" s="161"/>
      <c r="T160" s="161"/>
      <c r="U160" s="161"/>
      <c r="V160" s="161"/>
      <c r="W160" s="161"/>
      <c r="X160" s="161"/>
      <c r="Y160" s="162"/>
      <c r="Z160" s="161"/>
      <c r="AA160" s="161"/>
      <c r="AB160" s="161"/>
      <c r="AC160" s="161"/>
      <c r="AD160" s="161"/>
      <c r="AE160" s="161"/>
      <c r="AF160" s="161"/>
      <c r="AG160" s="161"/>
      <c r="AH160" s="161"/>
      <c r="AI160" s="161"/>
      <c r="AJ160" s="161"/>
      <c r="AK160" s="161"/>
      <c r="AL160" s="109"/>
      <c r="AM160" s="109"/>
      <c r="AN160" s="109"/>
      <c r="AO160" s="109"/>
      <c r="AP160" s="109"/>
      <c r="AQ160" s="109"/>
      <c r="AR160" s="109"/>
      <c r="AS160" s="109"/>
      <c r="AT160" s="109"/>
      <c r="AU160" s="109"/>
      <c r="AV160" s="109"/>
      <c r="AW160" s="109"/>
      <c r="AX160" s="109"/>
      <c r="AY160" s="109"/>
      <c r="AZ160" s="109"/>
      <c r="BA160" s="109"/>
      <c r="BB160" s="109"/>
      <c r="BC160" s="109"/>
      <c r="BD160" s="109"/>
      <c r="BE160" s="109"/>
      <c r="BF160" s="109"/>
      <c r="BG160" s="109"/>
      <c r="BH160" s="109"/>
      <c r="BI160" s="109"/>
      <c r="BJ160" s="109"/>
      <c r="BK160" s="109"/>
      <c r="BL160" s="109"/>
      <c r="BM160" s="109"/>
      <c r="BN160" s="109"/>
      <c r="BO160" s="109"/>
      <c r="BP160" s="109"/>
      <c r="BQ160" s="109"/>
      <c r="BR160" s="109"/>
      <c r="BS160" s="109"/>
      <c r="BT160" s="109"/>
      <c r="BU160" s="109"/>
      <c r="BZ160" s="109"/>
      <c r="CA160" s="109"/>
      <c r="CB160" s="109"/>
      <c r="CC160" s="109"/>
      <c r="CD160" s="109"/>
      <c r="CE160" s="109"/>
      <c r="CF160" s="109"/>
      <c r="CG160" s="155"/>
      <c r="CH160" s="109"/>
      <c r="CI160" s="109"/>
      <c r="CJ160" s="109"/>
      <c r="CK160" s="109"/>
      <c r="CL160" s="109"/>
      <c r="CM160" s="109"/>
      <c r="CN160" s="109"/>
      <c r="CO160" s="109"/>
      <c r="CP160" s="109"/>
      <c r="CQ160" s="109"/>
      <c r="CR160" s="109"/>
      <c r="CS160" s="109"/>
      <c r="CT160" s="109"/>
      <c r="CU160" s="109"/>
      <c r="CV160" s="109"/>
      <c r="CW160" s="109"/>
      <c r="CX160" s="205"/>
      <c r="CY160" s="205"/>
      <c r="CZ160" s="205"/>
      <c r="DA160" s="205"/>
      <c r="DB160" s="205"/>
      <c r="DC160" s="205"/>
      <c r="DD160" s="109"/>
      <c r="DE160" s="109"/>
      <c r="DF160" s="109"/>
      <c r="DG160" s="109"/>
      <c r="DH160" s="109"/>
      <c r="DI160" s="109"/>
      <c r="DJ160" s="109"/>
      <c r="DK160" s="109"/>
      <c r="DL160" s="109"/>
      <c r="DM160" s="109"/>
      <c r="DN160" s="109"/>
      <c r="DO160" s="109"/>
      <c r="DP160" s="109"/>
      <c r="DQ160" s="109"/>
      <c r="DR160" s="109"/>
      <c r="DS160" s="109"/>
      <c r="DT160" s="109"/>
      <c r="DU160" s="109"/>
      <c r="DV160" s="109"/>
      <c r="DW160" s="109"/>
      <c r="DX160" s="109"/>
      <c r="DY160" s="109"/>
      <c r="DZ160" s="109"/>
      <c r="EA160" s="109"/>
      <c r="EB160" s="109"/>
      <c r="EC160" s="109"/>
      <c r="ED160" s="109"/>
      <c r="EE160" s="109"/>
      <c r="EF160" s="109"/>
      <c r="EG160" s="109"/>
      <c r="EH160" s="109"/>
      <c r="EI160" s="109"/>
      <c r="EJ160" s="109"/>
      <c r="EK160" s="109"/>
      <c r="EL160" s="109"/>
      <c r="EM160" s="109"/>
      <c r="EN160" s="109"/>
      <c r="EO160" s="109"/>
      <c r="EP160" s="109"/>
      <c r="EQ160" s="109"/>
      <c r="ER160" s="109"/>
      <c r="ES160" s="109"/>
      <c r="ET160" s="109"/>
      <c r="EU160" s="109"/>
      <c r="EV160" s="109"/>
      <c r="EW160" s="109"/>
      <c r="EX160" s="109"/>
      <c r="EY160" s="109"/>
      <c r="EZ160" s="109"/>
      <c r="FA160" s="109"/>
      <c r="FB160" s="109"/>
      <c r="FC160" s="109"/>
      <c r="FD160" s="109"/>
      <c r="FE160" s="109"/>
      <c r="FF160" s="109"/>
      <c r="FG160" s="109"/>
      <c r="FH160" s="109"/>
      <c r="FI160" s="109"/>
      <c r="FJ160" s="109"/>
      <c r="FK160" s="109"/>
      <c r="FL160" s="109"/>
      <c r="FM160" s="109"/>
      <c r="FN160" s="109"/>
      <c r="FO160" s="109"/>
      <c r="FP160" s="109"/>
      <c r="FQ160" s="109"/>
      <c r="FR160" s="109"/>
      <c r="FS160" s="109"/>
      <c r="FT160" s="109"/>
      <c r="FU160" s="109"/>
      <c r="FV160" s="109"/>
      <c r="FW160" s="109"/>
      <c r="FX160" s="155"/>
      <c r="FY160" s="109"/>
      <c r="FZ160" s="109"/>
      <c r="GA160" s="109"/>
      <c r="GB160" s="109"/>
      <c r="GC160" s="109"/>
      <c r="GD160" s="109"/>
      <c r="GE160" s="109"/>
      <c r="GF160" s="109"/>
      <c r="GG160" s="109"/>
      <c r="GH160" s="109"/>
      <c r="GI160" s="109"/>
      <c r="GJ160" s="109"/>
      <c r="GK160" s="109"/>
      <c r="GL160" s="109"/>
      <c r="GM160" s="109"/>
      <c r="GN160" s="109"/>
      <c r="GO160" s="109"/>
      <c r="GP160" s="109"/>
      <c r="GQ160" s="109"/>
      <c r="GR160" s="109"/>
      <c r="GS160" s="109"/>
      <c r="GT160" s="109"/>
      <c r="GU160" s="109"/>
      <c r="GV160" s="109"/>
      <c r="GW160" s="116"/>
    </row>
    <row r="161" spans="1:205" s="152" customFormat="1" ht="13.2">
      <c r="A161" s="215"/>
      <c r="B161" s="109"/>
      <c r="C161" s="109"/>
      <c r="D161" s="109"/>
      <c r="F161" s="122"/>
      <c r="G161" s="122"/>
      <c r="H161" s="122"/>
      <c r="I161" s="161"/>
      <c r="J161" s="161"/>
      <c r="K161" s="161" t="s">
        <v>246</v>
      </c>
      <c r="L161" s="161"/>
      <c r="M161" s="161"/>
      <c r="N161" s="161"/>
      <c r="O161" s="161"/>
      <c r="P161" s="161"/>
      <c r="Q161" s="161"/>
      <c r="R161" s="161"/>
      <c r="S161" s="161"/>
      <c r="T161" s="161"/>
      <c r="U161" s="161"/>
      <c r="V161" s="161"/>
      <c r="W161" s="161"/>
      <c r="X161" s="161"/>
      <c r="Y161" s="162"/>
      <c r="Z161" s="161"/>
      <c r="AA161" s="161"/>
      <c r="AB161" s="160"/>
      <c r="AC161" s="160"/>
      <c r="AD161" s="160"/>
      <c r="AE161" s="160"/>
      <c r="AF161" s="160"/>
      <c r="AG161" s="160"/>
      <c r="AH161" s="160"/>
      <c r="AI161" s="160"/>
      <c r="AJ161" s="161" t="s">
        <v>273</v>
      </c>
      <c r="AK161" s="161"/>
      <c r="AL161" s="109"/>
      <c r="AM161" s="109"/>
      <c r="AN161" s="109"/>
      <c r="AO161" s="109"/>
      <c r="AP161" s="109"/>
      <c r="AQ161" s="109"/>
      <c r="AR161" s="109"/>
      <c r="AS161" s="109"/>
      <c r="AT161" s="109"/>
      <c r="AU161" s="109"/>
      <c r="AV161" s="109"/>
      <c r="AW161" s="109"/>
      <c r="AX161" s="109"/>
      <c r="AY161" s="109"/>
      <c r="AZ161" s="109"/>
      <c r="BA161" s="109"/>
      <c r="BB161" s="109"/>
      <c r="BC161" s="109"/>
      <c r="BD161" s="109"/>
      <c r="BE161" s="109"/>
      <c r="BF161" s="109"/>
      <c r="BG161" s="109"/>
      <c r="BH161" s="109"/>
      <c r="BI161" s="109"/>
      <c r="BJ161" s="109"/>
      <c r="BK161" s="109"/>
      <c r="BL161" s="109"/>
      <c r="BM161" s="109"/>
      <c r="BN161" s="109"/>
      <c r="BO161" s="109"/>
      <c r="BP161" s="109"/>
      <c r="BQ161" s="109"/>
      <c r="BR161" s="109"/>
      <c r="BS161" s="109"/>
      <c r="BT161" s="109"/>
      <c r="BU161" s="109"/>
      <c r="BZ161" s="109"/>
      <c r="CA161" s="109"/>
      <c r="CB161" s="109"/>
      <c r="CC161" s="109"/>
      <c r="CD161" s="109"/>
      <c r="CE161" s="109"/>
      <c r="CF161" s="109"/>
      <c r="CG161" s="155"/>
      <c r="CH161" s="109"/>
      <c r="CI161" s="109"/>
      <c r="CJ161" s="109"/>
      <c r="CK161" s="109"/>
      <c r="CL161" s="109"/>
      <c r="CM161" s="109"/>
      <c r="CN161" s="109"/>
      <c r="CO161" s="109"/>
      <c r="CP161" s="109"/>
      <c r="CQ161" s="109"/>
      <c r="CR161" s="109"/>
      <c r="CS161" s="109"/>
      <c r="CT161" s="109"/>
      <c r="CU161" s="109"/>
      <c r="CV161" s="109"/>
      <c r="CW161" s="109"/>
      <c r="CX161" s="205"/>
      <c r="CY161" s="205"/>
      <c r="CZ161" s="205"/>
      <c r="DA161" s="205"/>
      <c r="DB161" s="205"/>
      <c r="DC161" s="205"/>
      <c r="DD161" s="109"/>
      <c r="DE161" s="109"/>
      <c r="DF161" s="109"/>
      <c r="DG161" s="109"/>
      <c r="DH161" s="109"/>
      <c r="DI161" s="109"/>
      <c r="DJ161" s="109"/>
      <c r="DK161" s="109"/>
      <c r="DL161" s="109"/>
      <c r="DM161" s="109"/>
      <c r="DN161" s="109"/>
      <c r="DO161" s="109"/>
      <c r="DP161" s="109"/>
      <c r="DQ161" s="109"/>
      <c r="DR161" s="109"/>
      <c r="DS161" s="109"/>
      <c r="DT161" s="109"/>
      <c r="DU161" s="109"/>
      <c r="DV161" s="109"/>
      <c r="DW161" s="109"/>
      <c r="DX161" s="109"/>
      <c r="DY161" s="109"/>
      <c r="DZ161" s="109"/>
      <c r="EA161" s="109"/>
      <c r="EB161" s="109"/>
      <c r="EC161" s="109"/>
      <c r="ED161" s="109"/>
      <c r="EE161" s="109"/>
      <c r="EF161" s="109"/>
      <c r="EG161" s="109"/>
      <c r="EH161" s="109"/>
      <c r="EI161" s="109"/>
      <c r="EJ161" s="109"/>
      <c r="EK161" s="109"/>
      <c r="EL161" s="109"/>
      <c r="EM161" s="109"/>
      <c r="EN161" s="109"/>
      <c r="EO161" s="109"/>
      <c r="EP161" s="109"/>
      <c r="EQ161" s="109"/>
      <c r="ER161" s="109"/>
      <c r="ES161" s="109"/>
      <c r="ET161" s="109"/>
      <c r="EU161" s="109"/>
      <c r="EV161" s="109"/>
      <c r="EW161" s="109"/>
      <c r="EX161" s="109"/>
      <c r="EY161" s="109"/>
      <c r="EZ161" s="109"/>
      <c r="FA161" s="109"/>
      <c r="FB161" s="109"/>
      <c r="FC161" s="109"/>
      <c r="FD161" s="109"/>
      <c r="FE161" s="109"/>
      <c r="FF161" s="109"/>
      <c r="FG161" s="109"/>
      <c r="FH161" s="109"/>
      <c r="FI161" s="109"/>
      <c r="FJ161" s="109"/>
      <c r="FK161" s="109"/>
      <c r="FL161" s="109"/>
      <c r="FM161" s="109"/>
      <c r="FN161" s="109"/>
      <c r="FO161" s="109"/>
      <c r="FP161" s="109"/>
      <c r="FQ161" s="109"/>
      <c r="FR161" s="109"/>
      <c r="FS161" s="109"/>
      <c r="FT161" s="109"/>
      <c r="FU161" s="109"/>
      <c r="FV161" s="109"/>
      <c r="FW161" s="109"/>
      <c r="FX161" s="155"/>
      <c r="FY161" s="109"/>
      <c r="FZ161" s="109"/>
      <c r="GA161" s="109"/>
      <c r="GB161" s="109"/>
      <c r="GC161" s="109"/>
      <c r="GD161" s="109"/>
      <c r="GE161" s="109"/>
      <c r="GF161" s="109"/>
      <c r="GG161" s="109"/>
      <c r="GH161" s="109"/>
      <c r="GI161" s="109"/>
      <c r="GJ161" s="109"/>
      <c r="GK161" s="109"/>
      <c r="GL161" s="109"/>
      <c r="GM161" s="109"/>
      <c r="GN161" s="109"/>
      <c r="GO161" s="109"/>
      <c r="GP161" s="109"/>
      <c r="GQ161" s="109"/>
      <c r="GR161" s="109"/>
      <c r="GS161" s="109"/>
      <c r="GT161" s="109"/>
      <c r="GU161" s="109"/>
      <c r="GV161" s="109"/>
      <c r="GW161" s="116"/>
    </row>
    <row r="162" spans="1:205" s="152" customFormat="1" ht="13.2">
      <c r="A162" s="215"/>
      <c r="B162" s="109"/>
      <c r="C162" s="109"/>
      <c r="D162" s="109"/>
      <c r="F162" s="122"/>
      <c r="G162" s="122"/>
      <c r="H162" s="122"/>
      <c r="I162" s="161"/>
      <c r="J162" s="161"/>
      <c r="K162" s="161"/>
      <c r="L162" s="161"/>
      <c r="M162" s="161"/>
      <c r="N162" s="161"/>
      <c r="O162" s="161"/>
      <c r="P162" s="161"/>
      <c r="Q162" s="161"/>
      <c r="R162" s="161"/>
      <c r="S162" s="161"/>
      <c r="T162" s="161"/>
      <c r="U162" s="161"/>
      <c r="V162" s="161"/>
      <c r="W162" s="161"/>
      <c r="X162" s="161"/>
      <c r="Y162" s="162"/>
      <c r="Z162" s="161"/>
      <c r="AA162" s="161"/>
      <c r="AB162" s="160"/>
      <c r="AC162" s="160"/>
      <c r="AD162" s="160"/>
      <c r="AE162" s="160"/>
      <c r="AF162" s="160"/>
      <c r="AG162" s="160"/>
      <c r="AH162" s="160"/>
      <c r="AI162" s="160"/>
      <c r="AJ162" s="161"/>
      <c r="AK162" s="161"/>
      <c r="AL162" s="109"/>
      <c r="AM162" s="109"/>
      <c r="AN162" s="109"/>
      <c r="AO162" s="109"/>
      <c r="AP162" s="109"/>
      <c r="AQ162" s="109"/>
      <c r="AR162" s="109"/>
      <c r="AS162" s="109"/>
      <c r="AT162" s="109"/>
      <c r="AU162" s="109"/>
      <c r="AV162" s="109"/>
      <c r="AW162" s="109"/>
      <c r="AX162" s="109"/>
      <c r="AY162" s="109"/>
      <c r="AZ162" s="109"/>
      <c r="BA162" s="109"/>
      <c r="BB162" s="109"/>
      <c r="BC162" s="109"/>
      <c r="BD162" s="109"/>
      <c r="BE162" s="109"/>
      <c r="BF162" s="109"/>
      <c r="BG162" s="109"/>
      <c r="BH162" s="109"/>
      <c r="BI162" s="109"/>
      <c r="BJ162" s="109"/>
      <c r="BK162" s="109"/>
      <c r="BL162" s="109"/>
      <c r="BM162" s="109"/>
      <c r="BN162" s="109"/>
      <c r="BO162" s="109"/>
      <c r="BP162" s="109"/>
      <c r="BQ162" s="109"/>
      <c r="BR162" s="109"/>
      <c r="BS162" s="109"/>
      <c r="BT162" s="109"/>
      <c r="BU162" s="109"/>
      <c r="BZ162" s="109"/>
      <c r="CA162" s="109"/>
      <c r="CB162" s="109"/>
      <c r="CC162" s="109"/>
      <c r="CD162" s="109"/>
      <c r="CE162" s="109"/>
      <c r="CF162" s="109"/>
      <c r="CG162" s="155"/>
      <c r="CH162" s="109"/>
      <c r="CI162" s="109"/>
      <c r="CJ162" s="109"/>
      <c r="CK162" s="109"/>
      <c r="CL162" s="109"/>
      <c r="CM162" s="109"/>
      <c r="CN162" s="109"/>
      <c r="CO162" s="109"/>
      <c r="CP162" s="109"/>
      <c r="CQ162" s="109"/>
      <c r="CR162" s="109"/>
      <c r="CS162" s="109"/>
      <c r="CT162" s="109"/>
      <c r="CU162" s="109"/>
      <c r="CV162" s="109"/>
      <c r="CW162" s="109"/>
      <c r="CX162" s="205"/>
      <c r="CY162" s="205"/>
      <c r="CZ162" s="205"/>
      <c r="DA162" s="205"/>
      <c r="DB162" s="205"/>
      <c r="DC162" s="205"/>
      <c r="DD162" s="109"/>
      <c r="DE162" s="109"/>
      <c r="DF162" s="109"/>
      <c r="DG162" s="109"/>
      <c r="DH162" s="109"/>
      <c r="DI162" s="109"/>
      <c r="DJ162" s="109"/>
      <c r="DK162" s="109"/>
      <c r="DL162" s="109"/>
      <c r="DM162" s="109"/>
      <c r="DN162" s="109"/>
      <c r="DO162" s="109"/>
      <c r="DP162" s="109"/>
      <c r="DQ162" s="109"/>
      <c r="DR162" s="109"/>
      <c r="DS162" s="109"/>
      <c r="DT162" s="109"/>
      <c r="DU162" s="109"/>
      <c r="DV162" s="109"/>
      <c r="DW162" s="109"/>
      <c r="DX162" s="109"/>
      <c r="DY162" s="109"/>
      <c r="DZ162" s="109"/>
      <c r="EA162" s="109"/>
      <c r="EB162" s="109"/>
      <c r="EC162" s="109"/>
      <c r="ED162" s="109"/>
      <c r="EE162" s="109"/>
      <c r="EF162" s="109"/>
      <c r="EG162" s="109"/>
      <c r="EH162" s="109"/>
      <c r="EI162" s="109"/>
      <c r="EJ162" s="109"/>
      <c r="EK162" s="109"/>
      <c r="EL162" s="109"/>
      <c r="EM162" s="109"/>
      <c r="EN162" s="109"/>
      <c r="EO162" s="109"/>
      <c r="EP162" s="109"/>
      <c r="EQ162" s="109"/>
      <c r="ER162" s="109"/>
      <c r="ES162" s="109"/>
      <c r="ET162" s="109"/>
      <c r="EU162" s="109"/>
      <c r="EV162" s="109"/>
      <c r="EW162" s="109"/>
      <c r="EX162" s="109"/>
      <c r="EY162" s="109"/>
      <c r="EZ162" s="109"/>
      <c r="FA162" s="109"/>
      <c r="FB162" s="109"/>
      <c r="FC162" s="109"/>
      <c r="FD162" s="109"/>
      <c r="FE162" s="109"/>
      <c r="FF162" s="109"/>
      <c r="FG162" s="109"/>
      <c r="FH162" s="109"/>
      <c r="FI162" s="109"/>
      <c r="FJ162" s="109"/>
      <c r="FK162" s="109"/>
      <c r="FL162" s="109"/>
      <c r="FM162" s="109"/>
      <c r="FN162" s="109"/>
      <c r="FO162" s="109"/>
      <c r="FP162" s="109"/>
      <c r="FQ162" s="109"/>
      <c r="FR162" s="109"/>
      <c r="FS162" s="109"/>
      <c r="FT162" s="109"/>
      <c r="FU162" s="109"/>
      <c r="FV162" s="109"/>
      <c r="FW162" s="109"/>
      <c r="FX162" s="155"/>
      <c r="FY162" s="109"/>
      <c r="FZ162" s="109"/>
      <c r="GA162" s="109"/>
      <c r="GB162" s="109"/>
      <c r="GC162" s="109"/>
      <c r="GD162" s="109"/>
      <c r="GE162" s="109"/>
      <c r="GF162" s="109"/>
      <c r="GG162" s="109"/>
      <c r="GH162" s="109"/>
      <c r="GI162" s="109"/>
      <c r="GJ162" s="109"/>
      <c r="GK162" s="109"/>
      <c r="GL162" s="109"/>
      <c r="GM162" s="109"/>
      <c r="GN162" s="109"/>
      <c r="GO162" s="109"/>
      <c r="GP162" s="109"/>
      <c r="GQ162" s="109"/>
      <c r="GR162" s="109"/>
      <c r="GS162" s="109"/>
      <c r="GT162" s="109"/>
      <c r="GU162" s="109"/>
      <c r="GV162" s="109"/>
      <c r="GW162" s="116"/>
    </row>
    <row r="163" spans="1:205" s="152" customFormat="1" ht="13.2">
      <c r="A163" s="215"/>
      <c r="B163" s="109"/>
      <c r="C163" s="109"/>
      <c r="D163" s="109"/>
      <c r="F163" s="122"/>
      <c r="G163" s="122"/>
      <c r="H163" s="122"/>
      <c r="I163" s="161"/>
      <c r="J163" s="161"/>
      <c r="K163" s="161" t="s">
        <v>249</v>
      </c>
      <c r="L163" s="161"/>
      <c r="M163" s="161"/>
      <c r="N163" s="161"/>
      <c r="O163" s="161"/>
      <c r="P163" s="161"/>
      <c r="Q163" s="161"/>
      <c r="R163" s="161"/>
      <c r="S163" s="161"/>
      <c r="T163" s="161"/>
      <c r="U163" s="161"/>
      <c r="V163" s="161"/>
      <c r="W163" s="161"/>
      <c r="X163" s="161"/>
      <c r="Y163" s="161"/>
      <c r="Z163" s="161"/>
      <c r="AA163" s="161"/>
      <c r="AB163" s="160"/>
      <c r="AC163" s="160"/>
      <c r="AD163" s="160"/>
      <c r="AE163" s="160"/>
      <c r="AF163" s="160"/>
      <c r="AG163" s="160"/>
      <c r="AH163" s="160"/>
      <c r="AI163" s="160"/>
      <c r="AJ163" s="161" t="s">
        <v>274</v>
      </c>
      <c r="AK163" s="161"/>
      <c r="AL163" s="109"/>
      <c r="AM163" s="109"/>
      <c r="AN163" s="109"/>
      <c r="AO163" s="109"/>
      <c r="AP163" s="109"/>
      <c r="AQ163" s="109"/>
      <c r="AR163" s="109"/>
      <c r="AS163" s="109"/>
      <c r="AT163" s="109"/>
      <c r="AU163" s="109"/>
      <c r="AV163" s="109"/>
      <c r="AW163" s="109"/>
      <c r="AX163" s="109"/>
      <c r="AY163" s="109"/>
      <c r="AZ163" s="109"/>
      <c r="BA163" s="109"/>
      <c r="BB163" s="109"/>
      <c r="BC163" s="109"/>
      <c r="BD163" s="109"/>
      <c r="BE163" s="109"/>
      <c r="BF163" s="109"/>
      <c r="BG163" s="109"/>
      <c r="BH163" s="109"/>
      <c r="BI163" s="109"/>
      <c r="BJ163" s="109"/>
      <c r="BK163" s="109"/>
      <c r="BL163" s="109"/>
      <c r="BM163" s="109"/>
      <c r="BN163" s="109"/>
      <c r="BO163" s="109"/>
      <c r="BP163" s="109"/>
      <c r="BQ163" s="109"/>
      <c r="BR163" s="109"/>
      <c r="BS163" s="109"/>
      <c r="BT163" s="109"/>
      <c r="BU163" s="109"/>
      <c r="BZ163" s="109"/>
      <c r="CA163" s="109"/>
      <c r="CB163" s="109"/>
      <c r="CC163" s="109"/>
      <c r="CD163" s="109"/>
      <c r="CE163" s="109"/>
      <c r="CF163" s="109"/>
      <c r="CG163" s="155"/>
      <c r="CH163" s="109"/>
      <c r="CI163" s="109"/>
      <c r="CJ163" s="109"/>
      <c r="CK163" s="109"/>
      <c r="CL163" s="109"/>
      <c r="CM163" s="109"/>
      <c r="CN163" s="109"/>
      <c r="CO163" s="109"/>
      <c r="CP163" s="109"/>
      <c r="CQ163" s="109"/>
      <c r="CR163" s="109"/>
      <c r="CS163" s="109"/>
      <c r="CT163" s="109"/>
      <c r="CU163" s="109"/>
      <c r="CV163" s="109"/>
      <c r="CW163" s="109"/>
      <c r="CX163" s="205"/>
      <c r="CY163" s="205"/>
      <c r="CZ163" s="205"/>
      <c r="DA163" s="205"/>
      <c r="DB163" s="205"/>
      <c r="DC163" s="205"/>
      <c r="DD163" s="109"/>
      <c r="DE163" s="109"/>
      <c r="DF163" s="109"/>
      <c r="DG163" s="109"/>
      <c r="DH163" s="109"/>
      <c r="DI163" s="109"/>
      <c r="DJ163" s="109"/>
      <c r="DK163" s="109"/>
      <c r="DL163" s="109"/>
      <c r="DM163" s="109"/>
      <c r="DN163" s="109"/>
      <c r="DO163" s="109"/>
      <c r="DP163" s="109"/>
      <c r="DQ163" s="109"/>
      <c r="DR163" s="109"/>
      <c r="DS163" s="109"/>
      <c r="DT163" s="109"/>
      <c r="DU163" s="109"/>
      <c r="DV163" s="109"/>
      <c r="DW163" s="109"/>
      <c r="DX163" s="109"/>
      <c r="DY163" s="109"/>
      <c r="DZ163" s="109"/>
      <c r="EA163" s="109"/>
      <c r="EB163" s="109"/>
      <c r="EC163" s="109"/>
      <c r="ED163" s="109"/>
      <c r="EE163" s="109"/>
      <c r="EF163" s="109"/>
      <c r="EG163" s="109"/>
      <c r="EH163" s="109"/>
      <c r="EI163" s="109"/>
      <c r="EJ163" s="109"/>
      <c r="EK163" s="109"/>
      <c r="EL163" s="109"/>
      <c r="EM163" s="109"/>
      <c r="EN163" s="109"/>
      <c r="EO163" s="109"/>
      <c r="EP163" s="109"/>
      <c r="EQ163" s="109"/>
      <c r="ER163" s="109"/>
      <c r="ES163" s="109"/>
      <c r="ET163" s="109"/>
      <c r="EU163" s="109"/>
      <c r="EV163" s="109"/>
      <c r="EW163" s="109"/>
      <c r="EX163" s="109"/>
      <c r="EY163" s="109"/>
      <c r="EZ163" s="109"/>
      <c r="FA163" s="109"/>
      <c r="FB163" s="109"/>
      <c r="FC163" s="109"/>
      <c r="FD163" s="109"/>
      <c r="FE163" s="109"/>
      <c r="FF163" s="109"/>
      <c r="FG163" s="109"/>
      <c r="FH163" s="109"/>
      <c r="FI163" s="109"/>
      <c r="FJ163" s="109"/>
      <c r="FK163" s="109"/>
      <c r="FL163" s="109"/>
      <c r="FM163" s="109"/>
      <c r="FN163" s="109"/>
      <c r="FO163" s="109"/>
      <c r="FP163" s="109"/>
      <c r="FQ163" s="109"/>
      <c r="FR163" s="109"/>
      <c r="FS163" s="109"/>
      <c r="FT163" s="109"/>
      <c r="FU163" s="109"/>
      <c r="FV163" s="109"/>
      <c r="FW163" s="109"/>
      <c r="FX163" s="155"/>
      <c r="FY163" s="109"/>
      <c r="FZ163" s="109"/>
      <c r="GA163" s="109"/>
      <c r="GB163" s="109"/>
      <c r="GC163" s="109"/>
      <c r="GD163" s="109"/>
      <c r="GE163" s="109"/>
      <c r="GF163" s="109"/>
      <c r="GG163" s="109"/>
      <c r="GH163" s="109"/>
      <c r="GI163" s="109"/>
      <c r="GJ163" s="109"/>
      <c r="GK163" s="109"/>
      <c r="GL163" s="109"/>
      <c r="GM163" s="109"/>
      <c r="GN163" s="109"/>
      <c r="GO163" s="109"/>
      <c r="GP163" s="109"/>
      <c r="GQ163" s="109"/>
      <c r="GR163" s="109"/>
      <c r="GS163" s="109"/>
      <c r="GT163" s="109"/>
      <c r="GU163" s="109"/>
      <c r="GV163" s="109"/>
      <c r="GW163" s="116"/>
    </row>
    <row r="164" spans="1:205" s="152" customFormat="1" ht="13.2">
      <c r="A164" s="215"/>
      <c r="B164" s="109"/>
      <c r="C164" s="109"/>
      <c r="D164" s="109"/>
      <c r="F164" s="122"/>
      <c r="G164" s="122"/>
      <c r="H164" s="122"/>
      <c r="I164" s="161"/>
      <c r="J164" s="161"/>
      <c r="K164" s="161"/>
      <c r="L164" s="161"/>
      <c r="M164" s="161"/>
      <c r="N164" s="161"/>
      <c r="O164" s="161"/>
      <c r="P164" s="161"/>
      <c r="Q164" s="161"/>
      <c r="R164" s="161"/>
      <c r="S164" s="161"/>
      <c r="T164" s="161"/>
      <c r="U164" s="161"/>
      <c r="V164" s="161"/>
      <c r="W164" s="161"/>
      <c r="X164" s="161"/>
      <c r="Y164" s="162"/>
      <c r="Z164" s="161"/>
      <c r="AA164" s="161"/>
      <c r="AB164" s="160"/>
      <c r="AC164" s="160"/>
      <c r="AD164" s="160"/>
      <c r="AE164" s="160"/>
      <c r="AF164" s="160"/>
      <c r="AG164" s="160"/>
      <c r="AH164" s="160"/>
      <c r="AI164" s="160"/>
      <c r="AJ164" s="161"/>
      <c r="AK164" s="161"/>
      <c r="AL164" s="109"/>
      <c r="AM164" s="109"/>
      <c r="AN164" s="109"/>
      <c r="AO164" s="109"/>
      <c r="AP164" s="109"/>
      <c r="AQ164" s="109"/>
      <c r="AR164" s="109"/>
      <c r="AS164" s="109"/>
      <c r="AT164" s="109"/>
      <c r="AU164" s="109"/>
      <c r="AV164" s="109"/>
      <c r="AW164" s="109"/>
      <c r="AX164" s="109"/>
      <c r="AY164" s="109"/>
      <c r="AZ164" s="109"/>
      <c r="BA164" s="109"/>
      <c r="BB164" s="109"/>
      <c r="BC164" s="109"/>
      <c r="BD164" s="109"/>
      <c r="BE164" s="109"/>
      <c r="BF164" s="109"/>
      <c r="BG164" s="109"/>
      <c r="BH164" s="109"/>
      <c r="BI164" s="109"/>
      <c r="BJ164" s="109"/>
      <c r="BK164" s="109"/>
      <c r="BL164" s="109"/>
      <c r="BM164" s="109"/>
      <c r="BN164" s="109"/>
      <c r="BO164" s="109"/>
      <c r="BP164" s="109"/>
      <c r="BQ164" s="109"/>
      <c r="BR164" s="109"/>
      <c r="BS164" s="109"/>
      <c r="BT164" s="109"/>
      <c r="BU164" s="109"/>
      <c r="BZ164" s="109"/>
      <c r="CA164" s="109"/>
      <c r="CB164" s="109"/>
      <c r="CC164" s="109"/>
      <c r="CD164" s="109"/>
      <c r="CE164" s="109"/>
      <c r="CF164" s="109"/>
      <c r="CG164" s="155"/>
      <c r="CH164" s="109"/>
      <c r="CI164" s="109"/>
      <c r="CJ164" s="109"/>
      <c r="CK164" s="109"/>
      <c r="CL164" s="109"/>
      <c r="CM164" s="109"/>
      <c r="CN164" s="109"/>
      <c r="CO164" s="109"/>
      <c r="CP164" s="109"/>
      <c r="CQ164" s="109"/>
      <c r="CR164" s="109"/>
      <c r="CS164" s="109"/>
      <c r="CT164" s="109"/>
      <c r="CU164" s="109"/>
      <c r="CV164" s="109"/>
      <c r="CW164" s="109"/>
      <c r="CX164" s="205"/>
      <c r="CY164" s="205"/>
      <c r="CZ164" s="205"/>
      <c r="DA164" s="205"/>
      <c r="DB164" s="205"/>
      <c r="DC164" s="205"/>
      <c r="DD164" s="109"/>
      <c r="DE164" s="109"/>
      <c r="DF164" s="109"/>
      <c r="DG164" s="109"/>
      <c r="DH164" s="109"/>
      <c r="DI164" s="109"/>
      <c r="DJ164" s="109"/>
      <c r="DK164" s="109"/>
      <c r="DL164" s="109"/>
      <c r="DM164" s="109"/>
      <c r="DN164" s="109"/>
      <c r="DO164" s="109"/>
      <c r="DP164" s="109"/>
      <c r="DQ164" s="109"/>
      <c r="DR164" s="109"/>
      <c r="DS164" s="109"/>
      <c r="DT164" s="109"/>
      <c r="DU164" s="109"/>
      <c r="DV164" s="109"/>
      <c r="DW164" s="109"/>
      <c r="DX164" s="109"/>
      <c r="DY164" s="109"/>
      <c r="DZ164" s="109"/>
      <c r="EA164" s="109"/>
      <c r="EB164" s="109"/>
      <c r="EC164" s="109"/>
      <c r="ED164" s="109"/>
      <c r="EE164" s="109"/>
      <c r="EF164" s="109"/>
      <c r="EG164" s="109"/>
      <c r="EH164" s="109"/>
      <c r="EI164" s="109"/>
      <c r="EJ164" s="109"/>
      <c r="EK164" s="109"/>
      <c r="EL164" s="109"/>
      <c r="EM164" s="109"/>
      <c r="EN164" s="109"/>
      <c r="EO164" s="109"/>
      <c r="EP164" s="109"/>
      <c r="EQ164" s="109"/>
      <c r="ER164" s="109"/>
      <c r="ES164" s="109"/>
      <c r="ET164" s="109"/>
      <c r="EU164" s="109"/>
      <c r="EV164" s="109"/>
      <c r="EW164" s="109"/>
      <c r="EX164" s="109"/>
      <c r="EY164" s="109"/>
      <c r="EZ164" s="109"/>
      <c r="FA164" s="109"/>
      <c r="FB164" s="109"/>
      <c r="FC164" s="109"/>
      <c r="FD164" s="109"/>
      <c r="FE164" s="109"/>
      <c r="FF164" s="109"/>
      <c r="FG164" s="109"/>
      <c r="FH164" s="109"/>
      <c r="FI164" s="109"/>
      <c r="FJ164" s="109"/>
      <c r="FK164" s="109"/>
      <c r="FL164" s="109"/>
      <c r="FM164" s="109"/>
      <c r="FN164" s="109"/>
      <c r="FO164" s="109"/>
      <c r="FP164" s="109"/>
      <c r="FQ164" s="109"/>
      <c r="FR164" s="109"/>
      <c r="FS164" s="109"/>
      <c r="FT164" s="109"/>
      <c r="FU164" s="109"/>
      <c r="FV164" s="109"/>
      <c r="FW164" s="109"/>
      <c r="FX164" s="155"/>
      <c r="FY164" s="109"/>
      <c r="FZ164" s="109"/>
      <c r="GA164" s="109"/>
      <c r="GB164" s="109"/>
      <c r="GC164" s="109"/>
      <c r="GD164" s="109"/>
      <c r="GE164" s="109"/>
      <c r="GF164" s="109"/>
      <c r="GG164" s="109"/>
      <c r="GH164" s="109"/>
      <c r="GI164" s="109"/>
      <c r="GJ164" s="109"/>
      <c r="GK164" s="109"/>
      <c r="GL164" s="109"/>
      <c r="GM164" s="109"/>
      <c r="GN164" s="109"/>
      <c r="GO164" s="109"/>
      <c r="GP164" s="109"/>
      <c r="GQ164" s="109"/>
      <c r="GR164" s="109"/>
      <c r="GS164" s="109"/>
      <c r="GT164" s="109"/>
      <c r="GU164" s="109"/>
      <c r="GV164" s="109"/>
      <c r="GW164" s="116"/>
    </row>
    <row r="165" spans="1:205" s="152" customFormat="1" ht="13.2">
      <c r="A165" s="215"/>
      <c r="B165" s="109"/>
      <c r="C165" s="109"/>
      <c r="D165" s="109"/>
      <c r="F165" s="122"/>
      <c r="G165" s="122"/>
      <c r="H165" s="122"/>
      <c r="I165" s="161"/>
      <c r="J165" s="161"/>
      <c r="K165" s="161" t="s">
        <v>252</v>
      </c>
      <c r="L165" s="161"/>
      <c r="M165" s="161"/>
      <c r="N165" s="161"/>
      <c r="O165" s="161"/>
      <c r="P165" s="161"/>
      <c r="Q165" s="161"/>
      <c r="R165" s="161"/>
      <c r="S165" s="161"/>
      <c r="T165" s="161"/>
      <c r="U165" s="161"/>
      <c r="V165" s="161"/>
      <c r="W165" s="161"/>
      <c r="X165" s="161"/>
      <c r="Y165" s="162"/>
      <c r="Z165" s="161"/>
      <c r="AA165" s="161"/>
      <c r="AB165" s="160"/>
      <c r="AC165" s="160"/>
      <c r="AD165" s="160"/>
      <c r="AE165" s="160"/>
      <c r="AF165" s="160"/>
      <c r="AG165" s="160"/>
      <c r="AH165" s="160"/>
      <c r="AI165" s="160"/>
      <c r="AJ165" s="161" t="s">
        <v>275</v>
      </c>
      <c r="AK165" s="161"/>
      <c r="AL165" s="109"/>
      <c r="AM165" s="109"/>
      <c r="AN165" s="109"/>
      <c r="AO165" s="109"/>
      <c r="AP165" s="109"/>
      <c r="AQ165" s="109"/>
      <c r="AR165" s="109"/>
      <c r="AS165" s="109"/>
      <c r="AT165" s="109"/>
      <c r="AU165" s="109"/>
      <c r="AV165" s="109"/>
      <c r="AW165" s="109"/>
      <c r="AX165" s="109"/>
      <c r="AY165" s="109"/>
      <c r="AZ165" s="109"/>
      <c r="BA165" s="109"/>
      <c r="BB165" s="109"/>
      <c r="BC165" s="109"/>
      <c r="BD165" s="109"/>
      <c r="BE165" s="109"/>
      <c r="BF165" s="109"/>
      <c r="BG165" s="109"/>
      <c r="BH165" s="109"/>
      <c r="BI165" s="109"/>
      <c r="BJ165" s="109"/>
      <c r="BK165" s="109"/>
      <c r="BL165" s="109"/>
      <c r="BM165" s="109"/>
      <c r="BN165" s="109"/>
      <c r="BO165" s="109"/>
      <c r="BP165" s="109"/>
      <c r="BQ165" s="109"/>
      <c r="BR165" s="109"/>
      <c r="BS165" s="109"/>
      <c r="BT165" s="109"/>
      <c r="BU165" s="109"/>
      <c r="BZ165" s="109"/>
      <c r="CA165" s="109"/>
      <c r="CB165" s="109"/>
      <c r="CC165" s="109"/>
      <c r="CD165" s="109"/>
      <c r="CE165" s="109"/>
      <c r="CF165" s="109"/>
      <c r="CG165" s="155"/>
      <c r="CH165" s="109"/>
      <c r="CI165" s="109"/>
      <c r="CJ165" s="109"/>
      <c r="CK165" s="109"/>
      <c r="CL165" s="109"/>
      <c r="CM165" s="109"/>
      <c r="CN165" s="109"/>
      <c r="CO165" s="109"/>
      <c r="CP165" s="109"/>
      <c r="CQ165" s="109"/>
      <c r="CR165" s="109"/>
      <c r="CS165" s="109"/>
      <c r="CT165" s="109"/>
      <c r="CU165" s="109"/>
      <c r="CV165" s="109"/>
      <c r="CW165" s="109"/>
      <c r="CX165" s="205"/>
      <c r="CY165" s="205"/>
      <c r="CZ165" s="205"/>
      <c r="DA165" s="205"/>
      <c r="DB165" s="205"/>
      <c r="DC165" s="205"/>
      <c r="DD165" s="109"/>
      <c r="DE165" s="109"/>
      <c r="DF165" s="109"/>
      <c r="DG165" s="109"/>
      <c r="DH165" s="109"/>
      <c r="DI165" s="109"/>
      <c r="DJ165" s="109"/>
      <c r="DK165" s="109"/>
      <c r="DL165" s="109"/>
      <c r="DM165" s="109"/>
      <c r="DN165" s="109"/>
      <c r="DO165" s="109"/>
      <c r="DP165" s="109"/>
      <c r="DQ165" s="109"/>
      <c r="DR165" s="109"/>
      <c r="DS165" s="109"/>
      <c r="DT165" s="109"/>
      <c r="DU165" s="109"/>
      <c r="DV165" s="109"/>
      <c r="DW165" s="109"/>
      <c r="DX165" s="109"/>
      <c r="DY165" s="109"/>
      <c r="DZ165" s="109"/>
      <c r="EA165" s="109"/>
      <c r="EB165" s="109"/>
      <c r="EC165" s="109"/>
      <c r="ED165" s="109"/>
      <c r="EE165" s="109"/>
      <c r="EF165" s="109"/>
      <c r="EG165" s="109"/>
      <c r="EH165" s="109"/>
      <c r="EI165" s="109"/>
      <c r="EJ165" s="109"/>
      <c r="EK165" s="109"/>
      <c r="EL165" s="109"/>
      <c r="EM165" s="109"/>
      <c r="EN165" s="109"/>
      <c r="EO165" s="109"/>
      <c r="EP165" s="109"/>
      <c r="EQ165" s="109"/>
      <c r="ER165" s="109"/>
      <c r="ES165" s="109"/>
      <c r="ET165" s="109"/>
      <c r="EU165" s="109"/>
      <c r="EV165" s="109"/>
      <c r="EW165" s="109"/>
      <c r="EX165" s="109"/>
      <c r="EY165" s="109"/>
      <c r="EZ165" s="109"/>
      <c r="FA165" s="109"/>
      <c r="FB165" s="109"/>
      <c r="FC165" s="109"/>
      <c r="FD165" s="109"/>
      <c r="FE165" s="109"/>
      <c r="FF165" s="109"/>
      <c r="FG165" s="109"/>
      <c r="FH165" s="109"/>
      <c r="FI165" s="109"/>
      <c r="FJ165" s="109"/>
      <c r="FK165" s="109"/>
      <c r="FL165" s="109"/>
      <c r="FM165" s="109"/>
      <c r="FN165" s="109"/>
      <c r="FO165" s="109"/>
      <c r="FP165" s="109"/>
      <c r="FQ165" s="109"/>
      <c r="FR165" s="109"/>
      <c r="FS165" s="109"/>
      <c r="FT165" s="109"/>
      <c r="FU165" s="109"/>
      <c r="FV165" s="109"/>
      <c r="FW165" s="109"/>
      <c r="FX165" s="155"/>
      <c r="FY165" s="109"/>
      <c r="FZ165" s="109"/>
      <c r="GA165" s="109"/>
      <c r="GB165" s="109"/>
      <c r="GC165" s="109"/>
      <c r="GD165" s="109"/>
      <c r="GE165" s="109"/>
      <c r="GF165" s="109"/>
      <c r="GG165" s="109"/>
      <c r="GH165" s="109"/>
      <c r="GI165" s="109"/>
      <c r="GJ165" s="109"/>
      <c r="GK165" s="109"/>
      <c r="GL165" s="109"/>
      <c r="GM165" s="109"/>
      <c r="GN165" s="109"/>
      <c r="GO165" s="109"/>
      <c r="GP165" s="109"/>
      <c r="GQ165" s="109"/>
      <c r="GR165" s="109"/>
      <c r="GS165" s="109"/>
      <c r="GT165" s="109"/>
      <c r="GU165" s="109"/>
      <c r="GV165" s="109"/>
      <c r="GW165" s="116"/>
    </row>
    <row r="166" spans="1:205" s="152" customFormat="1">
      <c r="A166" s="108"/>
      <c r="B166" s="108"/>
      <c r="C166" s="108"/>
      <c r="D166" s="108"/>
      <c r="E166" s="108"/>
      <c r="F166" s="108"/>
      <c r="G166" s="108"/>
      <c r="H166" s="108"/>
      <c r="I166" s="108"/>
      <c r="J166" s="108"/>
      <c r="K166" s="108"/>
      <c r="L166" s="108"/>
      <c r="M166" s="108"/>
      <c r="N166" s="108"/>
      <c r="O166" s="108"/>
      <c r="P166" s="108"/>
      <c r="Q166" s="108"/>
      <c r="R166" s="108"/>
      <c r="S166" s="108"/>
      <c r="T166" s="108"/>
      <c r="U166" s="108"/>
      <c r="V166" s="108"/>
      <c r="W166" s="108"/>
      <c r="X166" s="108"/>
      <c r="Y166" s="108"/>
      <c r="Z166" s="108"/>
      <c r="AA166" s="108"/>
      <c r="AB166" s="108"/>
      <c r="AC166" s="108"/>
      <c r="AD166" s="108"/>
      <c r="AE166" s="108"/>
      <c r="AF166" s="108"/>
      <c r="AG166" s="108"/>
      <c r="AH166" s="108"/>
      <c r="AI166" s="108"/>
      <c r="AJ166" s="108"/>
      <c r="AK166" s="108"/>
      <c r="AL166" s="108"/>
      <c r="AM166" s="108"/>
      <c r="AN166" s="108"/>
      <c r="AO166" s="108"/>
      <c r="AP166" s="108"/>
      <c r="AQ166" s="108"/>
      <c r="AR166" s="108"/>
      <c r="AS166" s="108"/>
      <c r="AT166" s="108"/>
      <c r="AU166" s="108"/>
      <c r="AV166" s="108"/>
      <c r="AW166" s="108"/>
      <c r="AX166" s="108"/>
      <c r="AY166" s="108"/>
      <c r="AZ166" s="108"/>
      <c r="BA166" s="108"/>
      <c r="BB166" s="108"/>
      <c r="BC166" s="108"/>
      <c r="BD166" s="108"/>
      <c r="BE166" s="108"/>
      <c r="BF166" s="108"/>
      <c r="BG166" s="108"/>
      <c r="BH166" s="108"/>
      <c r="BI166" s="108"/>
      <c r="BJ166" s="108"/>
      <c r="BK166" s="108"/>
      <c r="BL166" s="108"/>
      <c r="BM166" s="108"/>
      <c r="BN166" s="108"/>
      <c r="BO166" s="108"/>
      <c r="BP166" s="108"/>
      <c r="BQ166" s="108"/>
      <c r="BR166" s="108"/>
      <c r="BS166" s="108"/>
      <c r="BT166" s="108"/>
      <c r="BU166" s="108"/>
      <c r="BV166" s="108"/>
      <c r="BW166" s="108"/>
      <c r="BX166" s="108"/>
      <c r="BY166" s="108"/>
      <c r="BZ166" s="108"/>
      <c r="CA166" s="108"/>
      <c r="CB166" s="108"/>
      <c r="CC166" s="108"/>
      <c r="CD166" s="108"/>
      <c r="CE166" s="108"/>
      <c r="CF166" s="108"/>
      <c r="CG166" s="108"/>
      <c r="CH166" s="108"/>
      <c r="CI166" s="108"/>
      <c r="CJ166" s="108"/>
      <c r="CK166" s="108"/>
      <c r="CL166" s="108"/>
      <c r="CM166" s="108"/>
      <c r="CN166" s="108"/>
      <c r="CO166" s="108"/>
      <c r="CP166" s="108"/>
      <c r="CQ166" s="108"/>
      <c r="CR166" s="108"/>
      <c r="CS166" s="108"/>
      <c r="CT166" s="108"/>
      <c r="CU166" s="108"/>
      <c r="CV166" s="108"/>
      <c r="CW166" s="108"/>
      <c r="CX166" s="108"/>
      <c r="CY166" s="108"/>
      <c r="CZ166" s="108"/>
      <c r="DA166" s="108"/>
      <c r="DB166" s="108"/>
      <c r="DC166" s="108"/>
      <c r="DD166" s="108"/>
      <c r="DE166" s="108"/>
      <c r="DF166" s="108"/>
      <c r="DG166" s="108"/>
      <c r="DH166" s="108"/>
      <c r="DI166" s="108"/>
      <c r="DJ166" s="108"/>
      <c r="DK166" s="108"/>
      <c r="DL166" s="108"/>
      <c r="DM166" s="108"/>
      <c r="DN166" s="108"/>
      <c r="DO166" s="108"/>
      <c r="DP166" s="108"/>
      <c r="DQ166" s="108"/>
      <c r="DR166" s="108"/>
      <c r="DS166" s="108"/>
      <c r="DT166" s="108"/>
      <c r="DU166" s="108"/>
      <c r="DV166" s="108"/>
      <c r="DW166" s="108"/>
      <c r="DX166" s="108"/>
      <c r="DY166" s="108"/>
      <c r="DZ166" s="108"/>
      <c r="EA166" s="108"/>
      <c r="EB166" s="108"/>
      <c r="EC166" s="108"/>
      <c r="ED166" s="108"/>
      <c r="EE166" s="108"/>
      <c r="EF166" s="108"/>
      <c r="EG166" s="108"/>
      <c r="EH166" s="108"/>
      <c r="EI166" s="108"/>
      <c r="EJ166" s="108"/>
      <c r="EK166" s="108"/>
      <c r="EL166" s="108"/>
      <c r="EM166" s="108"/>
      <c r="EN166" s="108"/>
      <c r="EO166" s="108"/>
      <c r="EP166" s="108"/>
      <c r="EQ166" s="108"/>
      <c r="ER166" s="108"/>
      <c r="ES166" s="108"/>
      <c r="ET166" s="108"/>
      <c r="EU166" s="108"/>
      <c r="EV166" s="108"/>
      <c r="EW166" s="108"/>
      <c r="EX166" s="108"/>
      <c r="EY166" s="108"/>
      <c r="EZ166" s="108"/>
      <c r="FA166" s="108"/>
      <c r="FB166" s="108"/>
      <c r="FC166" s="108"/>
      <c r="FD166" s="108"/>
      <c r="FE166" s="108"/>
      <c r="FF166" s="108"/>
      <c r="FG166" s="108"/>
      <c r="FH166" s="108"/>
      <c r="FI166" s="108"/>
      <c r="FJ166" s="108"/>
      <c r="FK166" s="108"/>
      <c r="FL166" s="108"/>
      <c r="FM166" s="108"/>
      <c r="FN166" s="108"/>
      <c r="FO166" s="108"/>
      <c r="FP166" s="108"/>
      <c r="FQ166" s="108"/>
      <c r="FR166" s="108"/>
      <c r="FS166" s="108"/>
      <c r="FT166" s="108"/>
      <c r="FU166" s="108"/>
      <c r="FV166" s="108"/>
      <c r="FW166" s="108"/>
      <c r="FX166" s="108"/>
      <c r="FY166" s="108"/>
      <c r="FZ166" s="108"/>
      <c r="GA166" s="108"/>
      <c r="GB166" s="108"/>
      <c r="GC166" s="108"/>
      <c r="GD166" s="108"/>
      <c r="GE166" s="108"/>
      <c r="GF166" s="108"/>
      <c r="GG166" s="108"/>
      <c r="GH166" s="108"/>
      <c r="GI166" s="108"/>
      <c r="GJ166" s="108"/>
      <c r="GK166" s="108"/>
      <c r="GL166" s="108"/>
      <c r="GM166" s="108"/>
      <c r="GN166" s="108"/>
      <c r="GO166" s="108"/>
      <c r="GP166" s="108"/>
      <c r="GQ166" s="108"/>
      <c r="GR166" s="108"/>
      <c r="GS166" s="108"/>
      <c r="GT166" s="108"/>
      <c r="GU166" s="108"/>
      <c r="GV166" s="108"/>
      <c r="GW166" s="109"/>
    </row>
    <row r="167" spans="1:205" s="152" customFormat="1">
      <c r="A167" s="223"/>
      <c r="B167" s="223"/>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3"/>
      <c r="AJ167" s="223"/>
      <c r="AK167" s="223"/>
      <c r="AL167" s="223"/>
      <c r="AM167" s="223"/>
      <c r="AN167" s="223"/>
      <c r="AO167" s="223"/>
      <c r="AP167" s="223"/>
      <c r="AQ167" s="223"/>
      <c r="AR167" s="223"/>
      <c r="AS167" s="223"/>
      <c r="AT167" s="223"/>
      <c r="AU167" s="223"/>
      <c r="AV167" s="223"/>
      <c r="AW167" s="223"/>
      <c r="AX167" s="223"/>
      <c r="AY167" s="223"/>
      <c r="AZ167" s="223"/>
      <c r="BA167" s="223"/>
      <c r="BB167" s="223"/>
      <c r="BC167" s="223"/>
      <c r="BD167" s="223"/>
      <c r="BE167" s="223"/>
      <c r="BF167" s="223"/>
      <c r="BG167" s="223"/>
      <c r="BH167" s="223"/>
      <c r="BI167" s="223"/>
      <c r="BJ167" s="223"/>
      <c r="BK167" s="223"/>
      <c r="BL167" s="223"/>
      <c r="BM167" s="223"/>
      <c r="BN167" s="223"/>
      <c r="BO167" s="223"/>
      <c r="BP167" s="223"/>
      <c r="BQ167" s="223"/>
      <c r="BR167" s="223"/>
      <c r="BS167" s="223"/>
      <c r="BT167" s="223"/>
      <c r="BU167" s="223"/>
      <c r="BV167" s="223"/>
      <c r="BW167" s="223"/>
      <c r="BX167" s="223"/>
      <c r="BY167" s="223"/>
      <c r="BZ167" s="223"/>
      <c r="CA167" s="223"/>
      <c r="CB167" s="223"/>
      <c r="CC167" s="223"/>
      <c r="CD167" s="223"/>
      <c r="CE167" s="223"/>
      <c r="CF167" s="223"/>
      <c r="CG167" s="223"/>
      <c r="CH167" s="223"/>
      <c r="CI167" s="223"/>
      <c r="CJ167" s="223"/>
      <c r="CK167" s="223"/>
      <c r="CL167" s="223"/>
      <c r="CM167" s="223"/>
      <c r="CN167" s="223"/>
      <c r="CO167" s="223"/>
      <c r="CP167" s="223"/>
      <c r="CQ167" s="223"/>
      <c r="CR167" s="223"/>
      <c r="CS167" s="223"/>
      <c r="CT167" s="223"/>
      <c r="CU167" s="223"/>
      <c r="CV167" s="223"/>
      <c r="CW167" s="223"/>
      <c r="CX167" s="223"/>
      <c r="CY167" s="223"/>
      <c r="CZ167" s="223"/>
      <c r="DA167" s="223"/>
      <c r="DB167" s="223"/>
      <c r="DC167" s="223"/>
      <c r="DD167" s="223"/>
      <c r="DE167" s="223"/>
      <c r="DF167" s="223"/>
      <c r="DG167" s="223"/>
      <c r="DH167" s="223"/>
      <c r="DI167" s="223"/>
      <c r="DJ167" s="223"/>
      <c r="DK167" s="223"/>
      <c r="DL167" s="223"/>
      <c r="DM167" s="223"/>
      <c r="DN167" s="223"/>
      <c r="DO167" s="223"/>
      <c r="DP167" s="223"/>
      <c r="DQ167" s="223"/>
      <c r="DR167" s="223"/>
      <c r="DS167" s="223"/>
      <c r="DT167" s="223"/>
      <c r="DU167" s="223"/>
      <c r="DV167" s="223"/>
      <c r="DW167" s="223"/>
      <c r="DX167" s="223"/>
      <c r="DY167" s="223"/>
      <c r="DZ167" s="223"/>
      <c r="EA167" s="223"/>
      <c r="EB167" s="223"/>
      <c r="EC167" s="223"/>
      <c r="ED167" s="223"/>
      <c r="EE167" s="223"/>
      <c r="EF167" s="223"/>
      <c r="EG167" s="223"/>
      <c r="EH167" s="223"/>
      <c r="EI167" s="223"/>
      <c r="EJ167" s="223"/>
      <c r="EK167" s="223"/>
      <c r="EL167" s="223"/>
      <c r="EM167" s="223"/>
      <c r="EN167" s="223"/>
      <c r="EO167" s="223"/>
      <c r="EP167" s="223"/>
      <c r="EQ167" s="223"/>
      <c r="ER167" s="223"/>
      <c r="ES167" s="223"/>
      <c r="ET167" s="223"/>
      <c r="EU167" s="223"/>
      <c r="EV167" s="223"/>
      <c r="EW167" s="223"/>
      <c r="EX167" s="223"/>
      <c r="EY167" s="223"/>
      <c r="EZ167" s="223"/>
      <c r="FA167" s="223"/>
      <c r="FB167" s="223"/>
      <c r="FC167" s="223"/>
      <c r="FD167" s="223"/>
      <c r="FE167" s="223"/>
      <c r="FF167" s="223"/>
      <c r="FG167" s="223"/>
      <c r="FH167" s="223"/>
      <c r="FI167" s="223"/>
      <c r="FJ167" s="223"/>
      <c r="FK167" s="223"/>
      <c r="FL167" s="223"/>
      <c r="FM167" s="223"/>
      <c r="FN167" s="223"/>
      <c r="FO167" s="223"/>
      <c r="FP167" s="223"/>
      <c r="FQ167" s="223"/>
      <c r="FR167" s="223"/>
      <c r="FS167" s="223"/>
      <c r="FT167" s="223"/>
      <c r="FU167" s="223"/>
      <c r="FV167" s="223"/>
      <c r="FW167" s="223"/>
      <c r="FX167" s="223"/>
      <c r="FY167" s="223"/>
      <c r="FZ167" s="223"/>
      <c r="GA167" s="223"/>
      <c r="GB167" s="223"/>
      <c r="GC167" s="223"/>
      <c r="GD167" s="223"/>
      <c r="GE167" s="223"/>
      <c r="GF167" s="223"/>
      <c r="GG167" s="223"/>
      <c r="GH167" s="223"/>
      <c r="GI167" s="223"/>
      <c r="GJ167" s="223"/>
      <c r="GK167" s="223"/>
      <c r="GL167" s="223"/>
      <c r="GM167" s="223"/>
      <c r="GN167" s="223"/>
      <c r="GO167" s="223"/>
      <c r="GP167" s="223"/>
      <c r="GQ167" s="223"/>
      <c r="GR167" s="223"/>
      <c r="GS167" s="223"/>
      <c r="GT167" s="223"/>
      <c r="GU167" s="223"/>
      <c r="GV167" s="223"/>
      <c r="GW167" s="223"/>
    </row>
    <row r="168" spans="1:205" s="152" customFormat="1" ht="13.2">
      <c r="F168" s="192"/>
      <c r="G168" s="192"/>
      <c r="H168" s="192"/>
      <c r="I168" s="192"/>
      <c r="J168" s="192"/>
      <c r="K168" s="192"/>
      <c r="L168" s="192"/>
      <c r="M168" s="192"/>
      <c r="N168" s="161"/>
      <c r="O168" s="161"/>
      <c r="P168" s="161"/>
      <c r="Q168" s="161"/>
      <c r="R168" s="161"/>
      <c r="S168" s="161"/>
      <c r="T168" s="161"/>
      <c r="U168" s="161"/>
      <c r="V168" s="161"/>
      <c r="W168" s="161"/>
      <c r="X168" s="161"/>
      <c r="Y168" s="193"/>
      <c r="Z168" s="193"/>
      <c r="AA168" s="193"/>
      <c r="AB168" s="193"/>
      <c r="AC168" s="193"/>
      <c r="AD168" s="193"/>
      <c r="AE168" s="193"/>
      <c r="AF168" s="193"/>
      <c r="AG168" s="194"/>
      <c r="AH168" s="192"/>
      <c r="AI168" s="192"/>
      <c r="AJ168" s="192"/>
      <c r="AK168" s="192"/>
      <c r="AL168" s="192"/>
      <c r="AM168" s="192"/>
      <c r="AN168" s="192"/>
      <c r="AO168" s="192"/>
      <c r="AP168" s="192"/>
      <c r="AQ168" s="192"/>
      <c r="AR168" s="192"/>
      <c r="AS168" s="193"/>
      <c r="AT168" s="193"/>
      <c r="AU168" s="193"/>
      <c r="AV168" s="193"/>
      <c r="AW168" s="193"/>
      <c r="AX168" s="193"/>
      <c r="AY168" s="193"/>
      <c r="AZ168" s="193"/>
      <c r="BA168" s="122"/>
      <c r="BB168" s="122"/>
      <c r="BC168" s="122"/>
      <c r="BD168" s="122"/>
      <c r="BE168" s="122"/>
      <c r="BF168" s="122"/>
      <c r="BG168" s="122"/>
      <c r="BH168" s="192"/>
      <c r="BI168" s="192"/>
      <c r="BJ168" s="192"/>
      <c r="BK168" s="192"/>
      <c r="BL168" s="192"/>
      <c r="BM168" s="192"/>
      <c r="BN168" s="192"/>
      <c r="BO168" s="192"/>
      <c r="BP168" s="192"/>
      <c r="BQ168" s="192"/>
      <c r="BR168" s="192"/>
      <c r="BS168" s="192"/>
      <c r="BT168" s="192"/>
      <c r="BU168" s="192"/>
      <c r="BV168" s="192"/>
      <c r="BW168" s="192"/>
      <c r="BX168" s="192"/>
      <c r="BY168" s="192"/>
      <c r="BZ168" s="192"/>
      <c r="CA168" s="192"/>
      <c r="CB168" s="192"/>
      <c r="CC168" s="192"/>
      <c r="CD168" s="192"/>
      <c r="CE168" s="192"/>
      <c r="CF168" s="192"/>
      <c r="CG168" s="192"/>
      <c r="CH168" s="192"/>
      <c r="CI168" s="192"/>
      <c r="CJ168" s="192"/>
      <c r="CK168" s="192"/>
      <c r="CL168" s="192"/>
      <c r="CM168" s="192"/>
      <c r="CN168" s="192"/>
      <c r="CO168" s="192"/>
      <c r="CP168" s="192"/>
      <c r="CQ168" s="192"/>
      <c r="CR168" s="192"/>
      <c r="CS168" s="192"/>
      <c r="CT168" s="192"/>
      <c r="CU168" s="192"/>
      <c r="CV168" s="192"/>
      <c r="CW168" s="192"/>
      <c r="CX168" s="192"/>
      <c r="CY168" s="192"/>
      <c r="CZ168" s="192"/>
      <c r="DA168" s="192"/>
      <c r="DB168" s="192"/>
      <c r="DC168" s="192"/>
      <c r="DD168" s="192"/>
      <c r="DE168" s="192"/>
      <c r="DF168" s="192"/>
      <c r="DG168" s="192"/>
      <c r="DH168" s="192"/>
      <c r="DI168" s="192"/>
      <c r="DJ168" s="192"/>
      <c r="DK168" s="192"/>
      <c r="DL168" s="192"/>
      <c r="DM168" s="192"/>
      <c r="DN168" s="192"/>
      <c r="DO168" s="192"/>
      <c r="DP168" s="192"/>
      <c r="DQ168" s="192"/>
      <c r="DR168" s="192"/>
      <c r="DS168" s="192"/>
      <c r="DT168" s="192"/>
      <c r="DU168" s="193"/>
      <c r="DV168" s="193"/>
      <c r="DW168" s="193"/>
      <c r="DX168" s="193"/>
      <c r="DY168" s="193"/>
      <c r="DZ168" s="193"/>
      <c r="EA168" s="193"/>
      <c r="EB168" s="193"/>
      <c r="EC168" s="192"/>
      <c r="ED168" s="192"/>
      <c r="EE168" s="192"/>
      <c r="EF168" s="192"/>
      <c r="EG168" s="192"/>
      <c r="EH168" s="192"/>
      <c r="EI168" s="192"/>
      <c r="EJ168" s="192"/>
      <c r="EK168" s="192"/>
      <c r="EL168" s="192"/>
      <c r="EM168" s="192"/>
      <c r="EN168" s="192"/>
      <c r="EO168" s="192"/>
      <c r="EP168" s="192"/>
      <c r="EQ168" s="109"/>
      <c r="ER168" s="153"/>
      <c r="ES168" s="153"/>
      <c r="ET168" s="153"/>
      <c r="EU168" s="153"/>
      <c r="EV168" s="153"/>
      <c r="EW168" s="153"/>
      <c r="EX168" s="153"/>
      <c r="EY168" s="195"/>
      <c r="EZ168" s="195"/>
      <c r="FA168" s="195"/>
    </row>
    <row r="169" spans="1:205" ht="15" customHeight="1">
      <c r="A169" s="144"/>
      <c r="B169" s="113"/>
      <c r="C169" s="113"/>
      <c r="D169" s="113"/>
      <c r="E169" s="206"/>
      <c r="F169" s="206"/>
      <c r="G169" s="113"/>
      <c r="H169" s="113"/>
      <c r="I169" s="1008" t="s">
        <v>560</v>
      </c>
      <c r="J169" s="1009"/>
      <c r="K169" s="1009"/>
      <c r="L169" s="1009"/>
      <c r="M169" s="1009"/>
      <c r="N169" s="1009"/>
      <c r="O169" s="1009"/>
      <c r="P169" s="1009"/>
      <c r="Q169" s="1009"/>
      <c r="R169" s="1009"/>
      <c r="S169" s="1009"/>
      <c r="T169" s="1009"/>
      <c r="U169" s="1009"/>
      <c r="V169" s="1009"/>
      <c r="W169" s="1009"/>
      <c r="X169" s="1009"/>
      <c r="Y169" s="1009"/>
      <c r="Z169" s="1009"/>
      <c r="AA169" s="1009"/>
      <c r="AB169" s="1009"/>
      <c r="AC169" s="1009"/>
      <c r="AD169" s="1009"/>
      <c r="AE169" s="1009"/>
      <c r="AF169" s="1009"/>
      <c r="AG169" s="1009"/>
      <c r="AH169" s="1009"/>
      <c r="AI169" s="1009"/>
      <c r="AJ169" s="1009"/>
      <c r="AK169" s="1009"/>
      <c r="AL169" s="1009"/>
      <c r="AM169" s="1009"/>
      <c r="AN169" s="1009"/>
      <c r="AO169" s="1009"/>
      <c r="AP169" s="1009"/>
      <c r="AQ169" s="1009"/>
      <c r="AR169" s="1009"/>
      <c r="AS169" s="1009"/>
      <c r="AT169" s="1009"/>
      <c r="AU169" s="1009"/>
      <c r="AV169" s="1009"/>
      <c r="AW169" s="1009"/>
      <c r="AX169" s="1009"/>
      <c r="AY169" s="1009"/>
      <c r="AZ169" s="1009"/>
      <c r="BA169" s="1009"/>
      <c r="BB169" s="1009"/>
      <c r="BC169" s="1009"/>
      <c r="BD169" s="1009"/>
      <c r="BE169" s="1009"/>
      <c r="BF169" s="1009"/>
      <c r="BG169" s="206"/>
      <c r="BH169" s="206"/>
      <c r="BI169" s="206"/>
      <c r="BJ169" s="206"/>
      <c r="BK169" s="206"/>
      <c r="BL169" s="206"/>
      <c r="BM169" s="206"/>
      <c r="BN169" s="206"/>
      <c r="BO169" s="206"/>
      <c r="BP169" s="206"/>
      <c r="BQ169" s="206"/>
      <c r="BR169" s="206"/>
      <c r="BS169" s="206"/>
      <c r="BT169" s="206"/>
      <c r="BU169" s="206"/>
      <c r="BV169" s="206"/>
      <c r="BW169" s="206"/>
      <c r="BX169" s="206"/>
      <c r="BY169" s="206"/>
      <c r="BZ169" s="207"/>
      <c r="CA169" s="207"/>
      <c r="CB169" s="207"/>
      <c r="CC169" s="207"/>
      <c r="CD169" s="207"/>
      <c r="CE169" s="207"/>
      <c r="CF169" s="207"/>
      <c r="CG169" s="207"/>
      <c r="CH169" s="207"/>
      <c r="CI169" s="207"/>
      <c r="CJ169" s="207"/>
      <c r="CK169" s="207"/>
      <c r="CL169" s="207"/>
      <c r="CM169" s="207"/>
      <c r="CN169" s="207"/>
      <c r="CO169" s="207"/>
      <c r="CP169" s="207"/>
      <c r="CQ169" s="207"/>
      <c r="CR169" s="207"/>
      <c r="CS169" s="207"/>
      <c r="CT169" s="113"/>
      <c r="CU169" s="113"/>
      <c r="CV169" s="113"/>
      <c r="CW169" s="113"/>
      <c r="CX169" s="113"/>
      <c r="CY169" s="113"/>
      <c r="CZ169" s="196"/>
      <c r="DA169" s="113"/>
      <c r="DB169" s="113"/>
      <c r="DC169" s="113"/>
      <c r="DD169" s="113"/>
      <c r="DE169" s="113"/>
      <c r="DF169" s="113"/>
      <c r="DG169" s="113"/>
      <c r="DH169" s="113"/>
      <c r="DI169" s="113"/>
      <c r="DJ169" s="113"/>
      <c r="DK169" s="113"/>
      <c r="DL169" s="113"/>
      <c r="DM169" s="113"/>
      <c r="DN169" s="113"/>
      <c r="DO169" s="113"/>
      <c r="DP169" s="113"/>
      <c r="DQ169" s="113"/>
      <c r="DR169" s="113"/>
      <c r="DS169" s="113"/>
      <c r="DT169" s="113"/>
      <c r="DU169" s="113"/>
      <c r="DV169" s="113"/>
      <c r="DW169" s="113"/>
      <c r="DX169" s="113"/>
      <c r="DY169" s="113"/>
      <c r="DZ169" s="113"/>
      <c r="EA169" s="113"/>
      <c r="EB169" s="113"/>
      <c r="EC169" s="113"/>
      <c r="ED169" s="113"/>
      <c r="EE169" s="113"/>
      <c r="EF169" s="113"/>
      <c r="EG169" s="113"/>
      <c r="EH169" s="113"/>
      <c r="EI169" s="113"/>
      <c r="EJ169" s="113"/>
      <c r="EK169" s="113"/>
      <c r="EL169" s="113"/>
      <c r="EM169" s="113"/>
      <c r="EN169" s="113"/>
      <c r="EO169" s="113"/>
      <c r="EP169" s="113"/>
      <c r="EQ169" s="113"/>
      <c r="ER169" s="113"/>
      <c r="ES169" s="113"/>
      <c r="ET169" s="113"/>
      <c r="EU169" s="113"/>
      <c r="EV169" s="113"/>
      <c r="EW169" s="113"/>
      <c r="EX169" s="113"/>
      <c r="EY169" s="113"/>
      <c r="EZ169" s="113"/>
      <c r="FA169" s="113"/>
      <c r="FB169" s="113"/>
      <c r="FC169" s="113"/>
      <c r="FD169" s="113"/>
      <c r="FE169" s="113"/>
      <c r="FF169" s="113"/>
      <c r="FG169" s="113"/>
      <c r="FH169" s="113"/>
      <c r="FI169" s="113"/>
      <c r="FJ169" s="113"/>
      <c r="FK169" s="113"/>
      <c r="FL169" s="113"/>
      <c r="FM169" s="113"/>
      <c r="FN169" s="113"/>
      <c r="FO169" s="113"/>
      <c r="FP169" s="113"/>
      <c r="FQ169" s="113"/>
      <c r="FR169" s="113"/>
      <c r="FS169" s="113"/>
      <c r="FT169" s="113"/>
      <c r="FU169" s="113"/>
      <c r="FV169" s="113"/>
      <c r="FW169" s="113"/>
      <c r="FX169" s="113"/>
      <c r="FY169" s="113"/>
      <c r="FZ169" s="113"/>
      <c r="GA169" s="113"/>
      <c r="GB169" s="113"/>
      <c r="GC169" s="113"/>
      <c r="GD169" s="113"/>
      <c r="GE169" s="113"/>
      <c r="GF169" s="113"/>
      <c r="GG169" s="113"/>
      <c r="GH169" s="113"/>
      <c r="GI169" s="113"/>
      <c r="GJ169" s="113"/>
      <c r="GK169" s="113"/>
      <c r="GL169" s="113"/>
      <c r="GM169" s="113"/>
      <c r="GN169" s="113"/>
      <c r="GO169" s="113"/>
      <c r="GP169" s="113"/>
      <c r="GQ169" s="113"/>
      <c r="GR169" s="113"/>
      <c r="GS169" s="112"/>
      <c r="GT169" s="113"/>
      <c r="GU169" s="113"/>
      <c r="GV169" s="113"/>
      <c r="GW169" s="114"/>
    </row>
    <row r="170" spans="1:205" ht="15" customHeight="1">
      <c r="A170" s="111"/>
      <c r="B170" s="119"/>
      <c r="C170" s="109"/>
      <c r="D170" s="109"/>
      <c r="E170" s="208"/>
      <c r="F170" s="208"/>
      <c r="G170" s="119"/>
      <c r="H170" s="119"/>
      <c r="I170" s="1010"/>
      <c r="J170" s="1011"/>
      <c r="K170" s="1011"/>
      <c r="L170" s="1011"/>
      <c r="M170" s="1011"/>
      <c r="N170" s="1011"/>
      <c r="O170" s="1011"/>
      <c r="P170" s="1011"/>
      <c r="Q170" s="1011"/>
      <c r="R170" s="1011"/>
      <c r="S170" s="1011"/>
      <c r="T170" s="1011"/>
      <c r="U170" s="1011"/>
      <c r="V170" s="1011"/>
      <c r="W170" s="1011"/>
      <c r="X170" s="1011"/>
      <c r="Y170" s="1011"/>
      <c r="Z170" s="1011"/>
      <c r="AA170" s="1011"/>
      <c r="AB170" s="1011"/>
      <c r="AC170" s="1011"/>
      <c r="AD170" s="1011"/>
      <c r="AE170" s="1011"/>
      <c r="AF170" s="1011"/>
      <c r="AG170" s="1011"/>
      <c r="AH170" s="1011"/>
      <c r="AI170" s="1011"/>
      <c r="AJ170" s="1011"/>
      <c r="AK170" s="1011"/>
      <c r="AL170" s="1011"/>
      <c r="AM170" s="1011"/>
      <c r="AN170" s="1011"/>
      <c r="AO170" s="1011"/>
      <c r="AP170" s="1011"/>
      <c r="AQ170" s="1011"/>
      <c r="AR170" s="1011"/>
      <c r="AS170" s="1011"/>
      <c r="AT170" s="1011"/>
      <c r="AU170" s="1011"/>
      <c r="AV170" s="1011"/>
      <c r="AW170" s="1011"/>
      <c r="AX170" s="1011"/>
      <c r="AY170" s="1011"/>
      <c r="AZ170" s="1011"/>
      <c r="BA170" s="1011"/>
      <c r="BB170" s="1011"/>
      <c r="BC170" s="1011"/>
      <c r="BD170" s="1011"/>
      <c r="BE170" s="1011"/>
      <c r="BF170" s="1011"/>
      <c r="BG170" s="208"/>
      <c r="BH170" s="208"/>
      <c r="BI170" s="208"/>
      <c r="BJ170" s="208"/>
      <c r="BK170" s="208"/>
      <c r="BL170" s="208"/>
      <c r="BM170" s="208"/>
      <c r="BN170" s="208"/>
      <c r="BO170" s="208"/>
      <c r="BP170" s="208"/>
      <c r="BQ170" s="208"/>
      <c r="BR170" s="208"/>
      <c r="BS170" s="208"/>
      <c r="BT170" s="208"/>
      <c r="BU170" s="208"/>
      <c r="BV170" s="208"/>
      <c r="BW170" s="208"/>
      <c r="BX170" s="208"/>
      <c r="BY170" s="208"/>
      <c r="BZ170" s="120"/>
      <c r="CA170" s="120"/>
      <c r="CB170" s="120"/>
      <c r="CC170" s="120"/>
      <c r="CD170" s="120"/>
      <c r="CE170" s="120"/>
      <c r="CF170" s="120"/>
      <c r="CG170" s="120"/>
      <c r="CH170" s="120"/>
      <c r="CI170" s="120"/>
      <c r="CJ170" s="120"/>
      <c r="CK170" s="120"/>
      <c r="CL170" s="120"/>
      <c r="CM170" s="120"/>
      <c r="CN170" s="120"/>
      <c r="CO170" s="120"/>
      <c r="CP170" s="120"/>
      <c r="CQ170" s="120"/>
      <c r="CR170" s="120"/>
      <c r="CS170" s="120"/>
      <c r="CT170" s="109"/>
      <c r="CU170" s="109"/>
      <c r="CV170" s="119"/>
      <c r="CW170" s="109"/>
      <c r="CX170" s="109"/>
      <c r="CY170" s="109"/>
      <c r="CZ170" s="117"/>
      <c r="DA170" s="109"/>
      <c r="DB170" s="119"/>
      <c r="DC170" s="119"/>
      <c r="DD170" s="119"/>
      <c r="DE170" s="109"/>
      <c r="DF170" s="109"/>
      <c r="DG170" s="109"/>
      <c r="DH170" s="109"/>
      <c r="DI170" s="109"/>
      <c r="DJ170" s="109"/>
      <c r="DK170" s="109"/>
      <c r="DL170" s="109"/>
      <c r="DM170" s="109"/>
      <c r="DN170" s="109"/>
      <c r="DO170" s="109"/>
      <c r="DP170" s="109"/>
      <c r="DQ170" s="109"/>
      <c r="DR170" s="109"/>
      <c r="DS170" s="109"/>
      <c r="DT170" s="109"/>
      <c r="DU170" s="109"/>
      <c r="DV170" s="109"/>
      <c r="DW170" s="109"/>
      <c r="DX170" s="109"/>
      <c r="DY170" s="109"/>
      <c r="DZ170" s="109"/>
      <c r="EA170" s="109"/>
      <c r="EB170" s="109"/>
      <c r="EC170" s="109"/>
      <c r="ED170" s="109"/>
      <c r="EE170" s="109"/>
      <c r="EF170" s="109"/>
      <c r="EG170" s="109"/>
      <c r="EH170" s="109"/>
      <c r="EI170" s="109"/>
      <c r="EJ170" s="109"/>
      <c r="EK170" s="109"/>
      <c r="EL170" s="109"/>
      <c r="EM170" s="109"/>
      <c r="EN170" s="109"/>
      <c r="EO170" s="109"/>
      <c r="EP170" s="109"/>
      <c r="EQ170" s="109"/>
      <c r="ER170" s="109"/>
      <c r="ES170" s="109"/>
      <c r="ET170" s="109"/>
      <c r="EU170" s="109"/>
      <c r="EV170" s="109"/>
      <c r="EW170" s="109"/>
      <c r="EX170" s="109"/>
      <c r="EY170" s="109"/>
      <c r="EZ170" s="109"/>
      <c r="FA170" s="109"/>
      <c r="FB170" s="109"/>
      <c r="FC170" s="109"/>
      <c r="FD170" s="109"/>
      <c r="FE170" s="109"/>
      <c r="FF170" s="109"/>
      <c r="FG170" s="109"/>
      <c r="FH170" s="109"/>
      <c r="FI170" s="109"/>
      <c r="FJ170" s="109"/>
      <c r="FK170" s="109"/>
      <c r="FL170" s="109"/>
      <c r="FM170" s="109"/>
      <c r="FN170" s="109"/>
      <c r="FO170" s="109"/>
      <c r="FP170" s="109"/>
      <c r="FQ170" s="109"/>
      <c r="FR170" s="109"/>
      <c r="FS170" s="109"/>
      <c r="FT170" s="109"/>
      <c r="FU170" s="209"/>
      <c r="FV170" s="109"/>
      <c r="FW170" s="109"/>
      <c r="FX170" s="109"/>
      <c r="FY170" s="109"/>
      <c r="FZ170" s="109"/>
      <c r="GA170" s="109"/>
      <c r="GB170" s="109"/>
      <c r="GC170" s="109"/>
      <c r="GD170" s="109"/>
      <c r="GE170" s="109"/>
      <c r="GF170" s="109"/>
      <c r="GG170" s="109"/>
      <c r="GH170" s="109"/>
      <c r="GI170" s="109"/>
      <c r="GJ170" s="109"/>
      <c r="GK170" s="109"/>
      <c r="GL170" s="119"/>
      <c r="GM170" s="119"/>
      <c r="GN170" s="119"/>
      <c r="GO170" s="109"/>
      <c r="GP170" s="109"/>
      <c r="GQ170" s="109"/>
      <c r="GR170" s="109"/>
      <c r="GS170" s="115"/>
      <c r="GT170" s="109"/>
      <c r="GU170" s="109"/>
      <c r="GV170" s="109"/>
      <c r="GW170" s="116"/>
    </row>
    <row r="171" spans="1:205" ht="11.25" customHeight="1">
      <c r="A171" s="111"/>
      <c r="B171" s="119"/>
      <c r="C171" s="109"/>
      <c r="D171" s="109"/>
      <c r="E171" s="208"/>
      <c r="F171" s="208"/>
      <c r="G171" s="119"/>
      <c r="H171" s="119"/>
      <c r="I171" s="1012" t="s">
        <v>562</v>
      </c>
      <c r="J171" s="1013"/>
      <c r="K171" s="1013"/>
      <c r="L171" s="1013"/>
      <c r="M171" s="1013"/>
      <c r="N171" s="1013"/>
      <c r="O171" s="1013"/>
      <c r="P171" s="1013"/>
      <c r="Q171" s="1013"/>
      <c r="R171" s="1013"/>
      <c r="S171" s="1013"/>
      <c r="T171" s="1013"/>
      <c r="U171" s="1013"/>
      <c r="V171" s="1013"/>
      <c r="W171" s="1013"/>
      <c r="X171" s="1013"/>
      <c r="Y171" s="1013"/>
      <c r="Z171" s="1013"/>
      <c r="AA171" s="1013"/>
      <c r="AB171" s="1013"/>
      <c r="AC171" s="1013"/>
      <c r="AD171" s="1013"/>
      <c r="AE171" s="1013"/>
      <c r="AF171" s="1013"/>
      <c r="AG171" s="1013"/>
      <c r="AH171" s="1013"/>
      <c r="AI171" s="1013"/>
      <c r="AJ171" s="1013"/>
      <c r="AK171" s="1013"/>
      <c r="AL171" s="1013"/>
      <c r="AM171" s="1013"/>
      <c r="AN171" s="1013"/>
      <c r="AO171" s="1013"/>
      <c r="AP171" s="1013"/>
      <c r="AQ171" s="1013"/>
      <c r="AR171" s="1013"/>
      <c r="AS171" s="1013"/>
      <c r="AT171" s="1013"/>
      <c r="AU171" s="1013"/>
      <c r="AV171" s="1013"/>
      <c r="AW171" s="1013"/>
      <c r="AX171" s="1013"/>
      <c r="AY171" s="1013"/>
      <c r="AZ171" s="1013"/>
      <c r="BA171" s="1013"/>
      <c r="BB171" s="1013"/>
      <c r="BC171" s="1013"/>
      <c r="BD171" s="1013"/>
      <c r="BE171" s="1013"/>
      <c r="BF171" s="1013"/>
      <c r="BG171" s="1013"/>
      <c r="BH171" s="1013"/>
      <c r="BI171" s="1013"/>
      <c r="BJ171" s="1013"/>
      <c r="BK171" s="1013"/>
      <c r="BL171" s="1013"/>
      <c r="BM171" s="1013"/>
      <c r="BN171" s="1013"/>
      <c r="BO171" s="1013"/>
      <c r="BP171" s="1013"/>
      <c r="BQ171" s="1013"/>
      <c r="BR171" s="1013"/>
      <c r="BS171" s="1013"/>
      <c r="BT171" s="1013"/>
      <c r="BU171" s="1013"/>
      <c r="BV171" s="1013"/>
      <c r="BW171" s="1013"/>
      <c r="BX171" s="1013"/>
      <c r="BY171" s="1013"/>
      <c r="BZ171" s="1013"/>
      <c r="CA171" s="1013"/>
      <c r="CB171" s="1013"/>
      <c r="CC171" s="1013"/>
      <c r="CD171" s="1013"/>
      <c r="CE171" s="1013"/>
      <c r="CF171" s="1013"/>
      <c r="CG171" s="1013"/>
      <c r="CH171" s="1013"/>
      <c r="CI171" s="1013"/>
      <c r="CJ171" s="1013"/>
      <c r="CK171" s="1013"/>
      <c r="CL171" s="1013"/>
      <c r="CM171" s="1013"/>
      <c r="CN171" s="1013"/>
      <c r="CO171" s="1013"/>
      <c r="CP171" s="1013"/>
      <c r="CQ171" s="1013"/>
      <c r="CR171" s="1013"/>
      <c r="CS171" s="1013"/>
      <c r="CT171" s="1013"/>
      <c r="CU171" s="1013"/>
      <c r="CV171" s="1013"/>
      <c r="CW171" s="1013"/>
      <c r="CX171" s="1013"/>
      <c r="CY171" s="1013"/>
      <c r="CZ171" s="1013"/>
      <c r="DA171" s="1013"/>
      <c r="DB171" s="1013"/>
      <c r="DC171" s="1013"/>
      <c r="DD171" s="1013"/>
      <c r="DE171" s="1013"/>
      <c r="DF171" s="1013"/>
      <c r="DG171" s="1013"/>
      <c r="DH171" s="1013"/>
      <c r="DI171" s="1013"/>
      <c r="DJ171" s="1013"/>
      <c r="DK171" s="1013"/>
      <c r="DL171" s="1013"/>
      <c r="DM171" s="1013"/>
      <c r="DN171" s="1013"/>
      <c r="DO171" s="1013"/>
      <c r="DP171" s="1013"/>
      <c r="DQ171" s="1013"/>
      <c r="DR171" s="1013"/>
      <c r="DS171" s="1013"/>
      <c r="DT171" s="1013"/>
      <c r="DU171" s="1013"/>
      <c r="DV171" s="1013"/>
      <c r="DW171" s="1013"/>
      <c r="DX171" s="1013"/>
      <c r="DY171" s="1013"/>
      <c r="DZ171" s="1013"/>
      <c r="EA171" s="1013"/>
      <c r="EB171" s="1013"/>
      <c r="EC171" s="1013"/>
      <c r="ED171" s="1013"/>
      <c r="EE171" s="1013"/>
      <c r="EF171" s="1013"/>
      <c r="EG171" s="1013"/>
      <c r="EH171" s="1013"/>
      <c r="EI171" s="1013"/>
      <c r="EJ171" s="1013"/>
      <c r="EK171" s="1013"/>
      <c r="EL171" s="1013"/>
      <c r="EM171" s="1013"/>
      <c r="EN171" s="1013"/>
      <c r="EO171" s="1013"/>
      <c r="EP171" s="1013"/>
      <c r="EQ171" s="1013"/>
      <c r="ER171" s="1013"/>
      <c r="ES171" s="1013"/>
      <c r="ET171" s="1013"/>
      <c r="EU171" s="1013"/>
      <c r="EV171" s="1013"/>
      <c r="EW171" s="1013"/>
      <c r="EX171" s="1013"/>
      <c r="EY171" s="1013"/>
      <c r="EZ171" s="1013"/>
      <c r="FA171" s="1013"/>
      <c r="FB171" s="1013"/>
      <c r="FC171" s="1013"/>
      <c r="FD171" s="1013"/>
      <c r="FE171" s="1013"/>
      <c r="FF171" s="1013"/>
      <c r="FG171" s="1013"/>
      <c r="FH171" s="1013"/>
      <c r="FI171" s="1013"/>
      <c r="FJ171" s="1013"/>
      <c r="FK171" s="1013"/>
      <c r="FL171" s="1013"/>
      <c r="FM171" s="1013"/>
      <c r="FN171" s="1013"/>
      <c r="FO171" s="1013"/>
      <c r="FP171" s="1013"/>
      <c r="FQ171" s="1013"/>
      <c r="FR171" s="1013"/>
      <c r="FS171" s="1013"/>
      <c r="FT171" s="1013"/>
      <c r="FU171" s="1013"/>
      <c r="FV171" s="1013"/>
      <c r="FW171" s="1013"/>
      <c r="FX171" s="1013"/>
      <c r="FY171" s="1013"/>
      <c r="FZ171" s="1013"/>
      <c r="GA171" s="1013"/>
      <c r="GB171" s="1013"/>
      <c r="GC171" s="1013"/>
      <c r="GD171" s="1013"/>
      <c r="GE171" s="1013"/>
      <c r="GF171" s="1013"/>
      <c r="GG171" s="1013"/>
      <c r="GH171" s="1013"/>
      <c r="GI171" s="1013"/>
      <c r="GJ171" s="1013"/>
      <c r="GK171" s="1013"/>
      <c r="GL171" s="1013"/>
      <c r="GM171" s="1013"/>
      <c r="GN171" s="1013"/>
      <c r="GO171" s="1013"/>
      <c r="GP171" s="1013"/>
      <c r="GQ171" s="1013"/>
      <c r="GR171" s="1014"/>
      <c r="GS171" s="115"/>
      <c r="GT171" s="109"/>
      <c r="GU171" s="109"/>
      <c r="GV171" s="109"/>
      <c r="GW171" s="116"/>
    </row>
    <row r="172" spans="1:205" ht="11.25" customHeight="1">
      <c r="A172" s="111"/>
      <c r="B172" s="119"/>
      <c r="C172" s="109"/>
      <c r="D172" s="109"/>
      <c r="E172" s="208"/>
      <c r="F172" s="208"/>
      <c r="G172" s="119"/>
      <c r="H172" s="119"/>
      <c r="I172" s="1012"/>
      <c r="J172" s="1013"/>
      <c r="K172" s="1013"/>
      <c r="L172" s="1013"/>
      <c r="M172" s="1013"/>
      <c r="N172" s="1013"/>
      <c r="O172" s="1013"/>
      <c r="P172" s="1013"/>
      <c r="Q172" s="1013"/>
      <c r="R172" s="1013"/>
      <c r="S172" s="1013"/>
      <c r="T172" s="1013"/>
      <c r="U172" s="1013"/>
      <c r="V172" s="1013"/>
      <c r="W172" s="1013"/>
      <c r="X172" s="1013"/>
      <c r="Y172" s="1013"/>
      <c r="Z172" s="1013"/>
      <c r="AA172" s="1013"/>
      <c r="AB172" s="1013"/>
      <c r="AC172" s="1013"/>
      <c r="AD172" s="1013"/>
      <c r="AE172" s="1013"/>
      <c r="AF172" s="1013"/>
      <c r="AG172" s="1013"/>
      <c r="AH172" s="1013"/>
      <c r="AI172" s="1013"/>
      <c r="AJ172" s="1013"/>
      <c r="AK172" s="1013"/>
      <c r="AL172" s="1013"/>
      <c r="AM172" s="1013"/>
      <c r="AN172" s="1013"/>
      <c r="AO172" s="1013"/>
      <c r="AP172" s="1013"/>
      <c r="AQ172" s="1013"/>
      <c r="AR172" s="1013"/>
      <c r="AS172" s="1013"/>
      <c r="AT172" s="1013"/>
      <c r="AU172" s="1013"/>
      <c r="AV172" s="1013"/>
      <c r="AW172" s="1013"/>
      <c r="AX172" s="1013"/>
      <c r="AY172" s="1013"/>
      <c r="AZ172" s="1013"/>
      <c r="BA172" s="1013"/>
      <c r="BB172" s="1013"/>
      <c r="BC172" s="1013"/>
      <c r="BD172" s="1013"/>
      <c r="BE172" s="1013"/>
      <c r="BF172" s="1013"/>
      <c r="BG172" s="1013"/>
      <c r="BH172" s="1013"/>
      <c r="BI172" s="1013"/>
      <c r="BJ172" s="1013"/>
      <c r="BK172" s="1013"/>
      <c r="BL172" s="1013"/>
      <c r="BM172" s="1013"/>
      <c r="BN172" s="1013"/>
      <c r="BO172" s="1013"/>
      <c r="BP172" s="1013"/>
      <c r="BQ172" s="1013"/>
      <c r="BR172" s="1013"/>
      <c r="BS172" s="1013"/>
      <c r="BT172" s="1013"/>
      <c r="BU172" s="1013"/>
      <c r="BV172" s="1013"/>
      <c r="BW172" s="1013"/>
      <c r="BX172" s="1013"/>
      <c r="BY172" s="1013"/>
      <c r="BZ172" s="1013"/>
      <c r="CA172" s="1013"/>
      <c r="CB172" s="1013"/>
      <c r="CC172" s="1013"/>
      <c r="CD172" s="1013"/>
      <c r="CE172" s="1013"/>
      <c r="CF172" s="1013"/>
      <c r="CG172" s="1013"/>
      <c r="CH172" s="1013"/>
      <c r="CI172" s="1013"/>
      <c r="CJ172" s="1013"/>
      <c r="CK172" s="1013"/>
      <c r="CL172" s="1013"/>
      <c r="CM172" s="1013"/>
      <c r="CN172" s="1013"/>
      <c r="CO172" s="1013"/>
      <c r="CP172" s="1013"/>
      <c r="CQ172" s="1013"/>
      <c r="CR172" s="1013"/>
      <c r="CS172" s="1013"/>
      <c r="CT172" s="1013"/>
      <c r="CU172" s="1013"/>
      <c r="CV172" s="1013"/>
      <c r="CW172" s="1013"/>
      <c r="CX172" s="1013"/>
      <c r="CY172" s="1013"/>
      <c r="CZ172" s="1013"/>
      <c r="DA172" s="1013"/>
      <c r="DB172" s="1013"/>
      <c r="DC172" s="1013"/>
      <c r="DD172" s="1013"/>
      <c r="DE172" s="1013"/>
      <c r="DF172" s="1013"/>
      <c r="DG172" s="1013"/>
      <c r="DH172" s="1013"/>
      <c r="DI172" s="1013"/>
      <c r="DJ172" s="1013"/>
      <c r="DK172" s="1013"/>
      <c r="DL172" s="1013"/>
      <c r="DM172" s="1013"/>
      <c r="DN172" s="1013"/>
      <c r="DO172" s="1013"/>
      <c r="DP172" s="1013"/>
      <c r="DQ172" s="1013"/>
      <c r="DR172" s="1013"/>
      <c r="DS172" s="1013"/>
      <c r="DT172" s="1013"/>
      <c r="DU172" s="1013"/>
      <c r="DV172" s="1013"/>
      <c r="DW172" s="1013"/>
      <c r="DX172" s="1013"/>
      <c r="DY172" s="1013"/>
      <c r="DZ172" s="1013"/>
      <c r="EA172" s="1013"/>
      <c r="EB172" s="1013"/>
      <c r="EC172" s="1013"/>
      <c r="ED172" s="1013"/>
      <c r="EE172" s="1013"/>
      <c r="EF172" s="1013"/>
      <c r="EG172" s="1013"/>
      <c r="EH172" s="1013"/>
      <c r="EI172" s="1013"/>
      <c r="EJ172" s="1013"/>
      <c r="EK172" s="1013"/>
      <c r="EL172" s="1013"/>
      <c r="EM172" s="1013"/>
      <c r="EN172" s="1013"/>
      <c r="EO172" s="1013"/>
      <c r="EP172" s="1013"/>
      <c r="EQ172" s="1013"/>
      <c r="ER172" s="1013"/>
      <c r="ES172" s="1013"/>
      <c r="ET172" s="1013"/>
      <c r="EU172" s="1013"/>
      <c r="EV172" s="1013"/>
      <c r="EW172" s="1013"/>
      <c r="EX172" s="1013"/>
      <c r="EY172" s="1013"/>
      <c r="EZ172" s="1013"/>
      <c r="FA172" s="1013"/>
      <c r="FB172" s="1013"/>
      <c r="FC172" s="1013"/>
      <c r="FD172" s="1013"/>
      <c r="FE172" s="1013"/>
      <c r="FF172" s="1013"/>
      <c r="FG172" s="1013"/>
      <c r="FH172" s="1013"/>
      <c r="FI172" s="1013"/>
      <c r="FJ172" s="1013"/>
      <c r="FK172" s="1013"/>
      <c r="FL172" s="1013"/>
      <c r="FM172" s="1013"/>
      <c r="FN172" s="1013"/>
      <c r="FO172" s="1013"/>
      <c r="FP172" s="1013"/>
      <c r="FQ172" s="1013"/>
      <c r="FR172" s="1013"/>
      <c r="FS172" s="1013"/>
      <c r="FT172" s="1013"/>
      <c r="FU172" s="1013"/>
      <c r="FV172" s="1013"/>
      <c r="FW172" s="1013"/>
      <c r="FX172" s="1013"/>
      <c r="FY172" s="1013"/>
      <c r="FZ172" s="1013"/>
      <c r="GA172" s="1013"/>
      <c r="GB172" s="1013"/>
      <c r="GC172" s="1013"/>
      <c r="GD172" s="1013"/>
      <c r="GE172" s="1013"/>
      <c r="GF172" s="1013"/>
      <c r="GG172" s="1013"/>
      <c r="GH172" s="1013"/>
      <c r="GI172" s="1013"/>
      <c r="GJ172" s="1013"/>
      <c r="GK172" s="1013"/>
      <c r="GL172" s="1013"/>
      <c r="GM172" s="1013"/>
      <c r="GN172" s="1013"/>
      <c r="GO172" s="1013"/>
      <c r="GP172" s="1013"/>
      <c r="GQ172" s="1013"/>
      <c r="GR172" s="1014"/>
      <c r="GS172" s="115"/>
      <c r="GT172" s="109"/>
      <c r="GU172" s="109"/>
      <c r="GV172" s="109"/>
      <c r="GW172" s="116"/>
    </row>
    <row r="173" spans="1:205" ht="15" customHeight="1">
      <c r="A173" s="111"/>
      <c r="B173" s="119"/>
      <c r="C173" s="109"/>
      <c r="D173" s="109"/>
      <c r="E173" s="109"/>
      <c r="F173" s="109"/>
      <c r="G173" s="119"/>
      <c r="H173" s="119"/>
      <c r="I173" s="1015" t="s">
        <v>237</v>
      </c>
      <c r="J173" s="931"/>
      <c r="K173" s="931"/>
      <c r="L173" s="931"/>
      <c r="M173" s="109"/>
      <c r="N173" s="120"/>
      <c r="O173" s="120"/>
      <c r="P173" s="120"/>
      <c r="Q173" s="120"/>
      <c r="R173" s="120"/>
      <c r="S173" s="120"/>
      <c r="T173" s="120"/>
      <c r="U173" s="120"/>
      <c r="V173" s="120"/>
      <c r="W173" s="120"/>
      <c r="X173" s="120"/>
      <c r="Y173" s="109"/>
      <c r="Z173" s="109"/>
      <c r="AA173" s="109"/>
      <c r="AB173" s="109"/>
      <c r="AC173" s="109"/>
      <c r="AD173" s="109"/>
      <c r="AE173" s="122"/>
      <c r="AF173" s="122"/>
      <c r="AG173" s="122"/>
      <c r="AH173" s="122"/>
      <c r="AI173" s="122"/>
      <c r="AJ173" s="123"/>
      <c r="AK173" s="109"/>
      <c r="AL173" s="109"/>
      <c r="AM173" s="120"/>
      <c r="AN173" s="120"/>
      <c r="AO173" s="120"/>
      <c r="AP173" s="120"/>
      <c r="AQ173" s="120"/>
      <c r="AR173" s="120"/>
      <c r="AS173" s="120"/>
      <c r="AT173" s="120"/>
      <c r="AU173" s="120"/>
      <c r="AV173" s="120"/>
      <c r="AW173" s="120"/>
      <c r="AX173" s="120"/>
      <c r="AY173" s="109"/>
      <c r="AZ173" s="122"/>
      <c r="BA173" s="122"/>
      <c r="BB173" s="122"/>
      <c r="BC173" s="109"/>
      <c r="BD173" s="109"/>
      <c r="BE173" s="109"/>
      <c r="BF173" s="109"/>
      <c r="BG173" s="109"/>
      <c r="BH173" s="109"/>
      <c r="BI173" s="109"/>
      <c r="BJ173" s="109"/>
      <c r="BK173" s="109"/>
      <c r="BL173" s="109"/>
      <c r="BM173" s="109"/>
      <c r="BN173" s="109"/>
      <c r="BO173" s="109"/>
      <c r="BP173" s="109"/>
      <c r="BQ173" s="109"/>
      <c r="BR173" s="109"/>
      <c r="BS173" s="109"/>
      <c r="BT173" s="109"/>
      <c r="BU173" s="109"/>
      <c r="BV173" s="109"/>
      <c r="BW173" s="109"/>
      <c r="BX173" s="109"/>
      <c r="BY173" s="109"/>
      <c r="BZ173" s="109"/>
      <c r="CA173" s="109"/>
      <c r="CB173" s="109"/>
      <c r="CC173" s="109"/>
      <c r="CD173" s="109"/>
      <c r="CE173" s="109"/>
      <c r="CF173" s="109"/>
      <c r="CG173" s="109"/>
      <c r="CH173" s="109"/>
      <c r="CI173" s="109"/>
      <c r="CJ173" s="109"/>
      <c r="CK173" s="109"/>
      <c r="CL173" s="109"/>
      <c r="CM173" s="109"/>
      <c r="CN173" s="109"/>
      <c r="CO173" s="109"/>
      <c r="CP173" s="109"/>
      <c r="CQ173" s="109"/>
      <c r="CR173" s="109"/>
      <c r="CS173" s="120"/>
      <c r="CT173" s="120"/>
      <c r="CU173" s="120"/>
      <c r="CV173" s="120"/>
      <c r="CW173" s="931" t="s">
        <v>238</v>
      </c>
      <c r="CX173" s="931"/>
      <c r="CY173" s="931"/>
      <c r="CZ173" s="932"/>
      <c r="DA173" s="1015" t="s">
        <v>237</v>
      </c>
      <c r="DB173" s="931"/>
      <c r="DC173" s="931"/>
      <c r="DD173" s="931"/>
      <c r="DE173" s="109"/>
      <c r="DF173" s="109"/>
      <c r="DG173" s="109"/>
      <c r="DH173" s="109"/>
      <c r="DI173" s="109"/>
      <c r="DJ173" s="109"/>
      <c r="DK173" s="109"/>
      <c r="DL173" s="109"/>
      <c r="DM173" s="120"/>
      <c r="DN173" s="120"/>
      <c r="DO173" s="120"/>
      <c r="DP173" s="120"/>
      <c r="DQ173" s="120"/>
      <c r="DR173" s="120"/>
      <c r="DS173" s="120"/>
      <c r="DT173" s="120"/>
      <c r="DU173" s="120"/>
      <c r="DV173" s="120"/>
      <c r="DW173" s="120"/>
      <c r="DX173" s="120"/>
      <c r="DY173" s="120"/>
      <c r="DZ173" s="120"/>
      <c r="EA173" s="120"/>
      <c r="EB173" s="120"/>
      <c r="EC173" s="120"/>
      <c r="ED173" s="120"/>
      <c r="EE173" s="120"/>
      <c r="EF173" s="120"/>
      <c r="EG173" s="120"/>
      <c r="EH173" s="120"/>
      <c r="EI173" s="120"/>
      <c r="EJ173" s="120"/>
      <c r="EK173" s="120"/>
      <c r="EL173" s="120"/>
      <c r="EM173" s="120"/>
      <c r="EN173" s="120"/>
      <c r="EO173" s="120"/>
      <c r="EP173" s="120"/>
      <c r="EQ173" s="120"/>
      <c r="ER173" s="120"/>
      <c r="ES173" s="120"/>
      <c r="ET173" s="120"/>
      <c r="EU173" s="120"/>
      <c r="EV173" s="120"/>
      <c r="EW173" s="120"/>
      <c r="EX173" s="120"/>
      <c r="EY173" s="120"/>
      <c r="EZ173" s="120"/>
      <c r="FA173" s="120"/>
      <c r="FB173" s="120"/>
      <c r="FC173" s="120"/>
      <c r="FD173" s="120"/>
      <c r="FE173" s="120"/>
      <c r="FF173" s="120"/>
      <c r="FG173" s="120"/>
      <c r="FH173" s="120"/>
      <c r="FI173" s="120"/>
      <c r="FJ173" s="120"/>
      <c r="FK173" s="120"/>
      <c r="FL173" s="120"/>
      <c r="FM173" s="120"/>
      <c r="FN173" s="120"/>
      <c r="FO173" s="120"/>
      <c r="FP173" s="120"/>
      <c r="FQ173" s="109"/>
      <c r="FR173" s="109"/>
      <c r="FS173" s="209"/>
      <c r="FT173" s="109"/>
      <c r="FU173" s="109"/>
      <c r="FV173" s="109"/>
      <c r="FW173" s="109"/>
      <c r="FX173" s="109"/>
      <c r="FY173" s="109"/>
      <c r="FZ173" s="109"/>
      <c r="GA173" s="109"/>
      <c r="GB173" s="109"/>
      <c r="GC173" s="109"/>
      <c r="GD173" s="109"/>
      <c r="GE173" s="109"/>
      <c r="GF173" s="109"/>
      <c r="GG173" s="109"/>
      <c r="GH173" s="109"/>
      <c r="GI173" s="109"/>
      <c r="GJ173" s="109"/>
      <c r="GK173" s="109"/>
      <c r="GL173" s="120"/>
      <c r="GM173" s="120"/>
      <c r="GN173" s="120"/>
      <c r="GO173" s="109"/>
      <c r="GP173" s="931" t="s">
        <v>238</v>
      </c>
      <c r="GQ173" s="931"/>
      <c r="GR173" s="932"/>
      <c r="GS173" s="115"/>
      <c r="GT173" s="109"/>
      <c r="GU173" s="109"/>
      <c r="GV173" s="109"/>
      <c r="GW173" s="116"/>
    </row>
    <row r="174" spans="1:205" ht="15" customHeight="1">
      <c r="A174" s="111"/>
      <c r="B174" s="119"/>
      <c r="C174" s="109"/>
      <c r="D174" s="109"/>
      <c r="E174" s="109"/>
      <c r="F174" s="109"/>
      <c r="G174" s="119"/>
      <c r="H174" s="119"/>
      <c r="I174" s="1015"/>
      <c r="J174" s="931"/>
      <c r="K174" s="931"/>
      <c r="L174" s="931"/>
      <c r="M174" s="109"/>
      <c r="N174" s="120"/>
      <c r="O174" s="120"/>
      <c r="P174" s="120"/>
      <c r="Q174" s="120"/>
      <c r="R174" s="120"/>
      <c r="S174" s="120"/>
      <c r="T174" s="120"/>
      <c r="U174" s="120"/>
      <c r="V174" s="120"/>
      <c r="W174" s="120"/>
      <c r="X174" s="120"/>
      <c r="Y174" s="109"/>
      <c r="Z174" s="109"/>
      <c r="AA174" s="109"/>
      <c r="AB174" s="109"/>
      <c r="AC174" s="109"/>
      <c r="AD174" s="109"/>
      <c r="AE174" s="122"/>
      <c r="AF174" s="122"/>
      <c r="AG174" s="122"/>
      <c r="AH174" s="122"/>
      <c r="AI174" s="122"/>
      <c r="AJ174" s="123"/>
      <c r="AK174" s="109"/>
      <c r="AL174" s="109"/>
      <c r="AM174" s="120"/>
      <c r="AN174" s="120"/>
      <c r="AO174" s="120"/>
      <c r="AP174" s="120"/>
      <c r="AQ174" s="120"/>
      <c r="AR174" s="120"/>
      <c r="AS174" s="120"/>
      <c r="AT174" s="120"/>
      <c r="AU174" s="120"/>
      <c r="AV174" s="120"/>
      <c r="AW174" s="120"/>
      <c r="AX174" s="120"/>
      <c r="AY174" s="109"/>
      <c r="AZ174" s="122"/>
      <c r="BA174" s="122"/>
      <c r="BB174" s="122"/>
      <c r="BC174" s="109"/>
      <c r="BD174" s="109"/>
      <c r="BE174" s="109"/>
      <c r="BF174" s="109"/>
      <c r="BG174" s="109"/>
      <c r="BH174" s="109"/>
      <c r="BI174" s="109"/>
      <c r="BJ174" s="109"/>
      <c r="BK174" s="109"/>
      <c r="BL174" s="109"/>
      <c r="BM174" s="109"/>
      <c r="BN174" s="109"/>
      <c r="BO174" s="109"/>
      <c r="BP174" s="109"/>
      <c r="BQ174" s="109"/>
      <c r="BR174" s="109"/>
      <c r="BS174" s="109"/>
      <c r="BT174" s="109"/>
      <c r="BU174" s="109"/>
      <c r="BV174" s="109"/>
      <c r="BW174" s="109"/>
      <c r="BX174" s="109"/>
      <c r="BY174" s="109"/>
      <c r="BZ174" s="109"/>
      <c r="CA174" s="109"/>
      <c r="CB174" s="109"/>
      <c r="CC174" s="109"/>
      <c r="CD174" s="109"/>
      <c r="CE174" s="109"/>
      <c r="CF174" s="109"/>
      <c r="CG174" s="109"/>
      <c r="CH174" s="109"/>
      <c r="CI174" s="109"/>
      <c r="CJ174" s="109"/>
      <c r="CK174" s="109"/>
      <c r="CL174" s="109"/>
      <c r="CM174" s="109"/>
      <c r="CN174" s="109"/>
      <c r="CO174" s="109"/>
      <c r="CP174" s="109"/>
      <c r="CQ174" s="109"/>
      <c r="CR174" s="109"/>
      <c r="CS174" s="120"/>
      <c r="CT174" s="120"/>
      <c r="CU174" s="120"/>
      <c r="CV174" s="120"/>
      <c r="CW174" s="931"/>
      <c r="CX174" s="931"/>
      <c r="CY174" s="931"/>
      <c r="CZ174" s="932"/>
      <c r="DA174" s="1015"/>
      <c r="DB174" s="931"/>
      <c r="DC174" s="931"/>
      <c r="DD174" s="931"/>
      <c r="DE174" s="109"/>
      <c r="DF174" s="109"/>
      <c r="DG174" s="109"/>
      <c r="DH174" s="109"/>
      <c r="DI174" s="109"/>
      <c r="DJ174" s="109"/>
      <c r="DK174" s="109"/>
      <c r="DL174" s="109"/>
      <c r="DM174" s="120"/>
      <c r="DN174" s="120"/>
      <c r="DO174" s="120"/>
      <c r="DP174" s="120"/>
      <c r="DQ174" s="120"/>
      <c r="DR174" s="120"/>
      <c r="DS174" s="120"/>
      <c r="DT174" s="120"/>
      <c r="DU174" s="120"/>
      <c r="DV174" s="120"/>
      <c r="DW174" s="120"/>
      <c r="DX174" s="120"/>
      <c r="DY174" s="120"/>
      <c r="DZ174" s="120"/>
      <c r="EA174" s="120"/>
      <c r="EB174" s="120"/>
      <c r="EC174" s="120"/>
      <c r="ED174" s="120"/>
      <c r="EE174" s="120"/>
      <c r="EF174" s="120"/>
      <c r="EG174" s="120"/>
      <c r="EH174" s="120"/>
      <c r="EI174" s="120"/>
      <c r="EJ174" s="120"/>
      <c r="EK174" s="120"/>
      <c r="EL174" s="120"/>
      <c r="EM174" s="120"/>
      <c r="EN174" s="120"/>
      <c r="EO174" s="120"/>
      <c r="EP174" s="120"/>
      <c r="EQ174" s="120"/>
      <c r="ER174" s="120"/>
      <c r="ES174" s="120"/>
      <c r="ET174" s="120"/>
      <c r="EU174" s="120"/>
      <c r="EV174" s="120"/>
      <c r="EW174" s="120"/>
      <c r="EX174" s="120"/>
      <c r="EY174" s="120"/>
      <c r="EZ174" s="120"/>
      <c r="FA174" s="120"/>
      <c r="FB174" s="120"/>
      <c r="FC174" s="120"/>
      <c r="FD174" s="120"/>
      <c r="FE174" s="120"/>
      <c r="FF174" s="120"/>
      <c r="FG174" s="120"/>
      <c r="FH174" s="120"/>
      <c r="FI174" s="120"/>
      <c r="FJ174" s="120"/>
      <c r="FK174" s="120"/>
      <c r="FL174" s="120"/>
      <c r="FM174" s="120"/>
      <c r="FN174" s="120"/>
      <c r="FO174" s="120"/>
      <c r="FP174" s="120"/>
      <c r="FQ174" s="109"/>
      <c r="FR174" s="109"/>
      <c r="FS174" s="209"/>
      <c r="FT174" s="109"/>
      <c r="FU174" s="109"/>
      <c r="FV174" s="109"/>
      <c r="FW174" s="109"/>
      <c r="FX174" s="109"/>
      <c r="FY174" s="109"/>
      <c r="FZ174" s="109"/>
      <c r="GA174" s="109"/>
      <c r="GB174" s="109"/>
      <c r="GC174" s="109"/>
      <c r="GD174" s="109"/>
      <c r="GE174" s="109"/>
      <c r="GF174" s="109"/>
      <c r="GG174" s="109"/>
      <c r="GH174" s="109"/>
      <c r="GI174" s="109"/>
      <c r="GJ174" s="109"/>
      <c r="GK174" s="120"/>
      <c r="GL174" s="120"/>
      <c r="GM174" s="120"/>
      <c r="GN174" s="120"/>
      <c r="GO174" s="109"/>
      <c r="GP174" s="931"/>
      <c r="GQ174" s="931"/>
      <c r="GR174" s="932"/>
      <c r="GS174" s="115"/>
      <c r="GT174" s="109"/>
      <c r="GU174" s="109"/>
      <c r="GV174" s="109"/>
      <c r="GW174" s="116"/>
    </row>
    <row r="175" spans="1:205" ht="15" customHeight="1">
      <c r="A175" s="111"/>
      <c r="B175" s="119"/>
      <c r="C175" s="109"/>
      <c r="D175" s="109"/>
      <c r="E175" s="109"/>
      <c r="F175" s="109"/>
      <c r="G175" s="119"/>
      <c r="H175" s="119"/>
      <c r="I175" s="1015"/>
      <c r="J175" s="931"/>
      <c r="K175" s="931"/>
      <c r="L175" s="931"/>
      <c r="M175" s="109"/>
      <c r="N175" s="109"/>
      <c r="O175" s="109"/>
      <c r="P175" s="109"/>
      <c r="Q175" s="109"/>
      <c r="R175" s="109"/>
      <c r="S175" s="109"/>
      <c r="T175" s="109"/>
      <c r="U175" s="109"/>
      <c r="V175" s="109"/>
      <c r="W175" s="109"/>
      <c r="X175" s="109"/>
      <c r="Y175" s="109"/>
      <c r="Z175" s="109"/>
      <c r="AA175" s="109"/>
      <c r="AB175" s="109"/>
      <c r="AC175" s="109"/>
      <c r="AD175" s="109"/>
      <c r="AE175" s="120"/>
      <c r="AF175" s="120"/>
      <c r="AG175" s="120"/>
      <c r="AH175" s="120"/>
      <c r="AI175" s="120"/>
      <c r="AJ175" s="121"/>
      <c r="AK175" s="109"/>
      <c r="AL175" s="109"/>
      <c r="AM175" s="109"/>
      <c r="AN175" s="109"/>
      <c r="AO175" s="109"/>
      <c r="AP175" s="109"/>
      <c r="AQ175" s="109"/>
      <c r="AR175" s="109"/>
      <c r="AS175" s="109"/>
      <c r="AT175" s="109"/>
      <c r="AU175" s="109"/>
      <c r="AV175" s="109"/>
      <c r="AW175" s="109"/>
      <c r="AX175" s="109"/>
      <c r="AY175" s="109"/>
      <c r="AZ175" s="120"/>
      <c r="BA175" s="120"/>
      <c r="BB175" s="120"/>
      <c r="BC175" s="109"/>
      <c r="BD175" s="109"/>
      <c r="BE175" s="109"/>
      <c r="BF175" s="109"/>
      <c r="BG175" s="109"/>
      <c r="BH175" s="109"/>
      <c r="BI175" s="109"/>
      <c r="BJ175" s="109"/>
      <c r="BK175" s="109"/>
      <c r="BL175" s="109"/>
      <c r="BM175" s="109"/>
      <c r="BN175" s="109"/>
      <c r="BO175" s="109"/>
      <c r="BP175" s="109"/>
      <c r="BQ175" s="109"/>
      <c r="BR175" s="109"/>
      <c r="BS175" s="109"/>
      <c r="BT175" s="109"/>
      <c r="BU175" s="109"/>
      <c r="BV175" s="109"/>
      <c r="BW175" s="109"/>
      <c r="BX175" s="109"/>
      <c r="BY175" s="109"/>
      <c r="BZ175" s="109"/>
      <c r="CA175" s="109"/>
      <c r="CB175" s="109"/>
      <c r="CC175" s="109"/>
      <c r="CD175" s="109"/>
      <c r="CE175" s="109"/>
      <c r="CF175" s="109"/>
      <c r="CG175" s="120"/>
      <c r="CH175" s="120"/>
      <c r="CI175" s="120"/>
      <c r="CJ175" s="120"/>
      <c r="CK175" s="120"/>
      <c r="CL175" s="120"/>
      <c r="CM175" s="120"/>
      <c r="CN175" s="120"/>
      <c r="CO175" s="120"/>
      <c r="CP175" s="120"/>
      <c r="CQ175" s="109"/>
      <c r="CR175" s="109"/>
      <c r="CS175" s="120"/>
      <c r="CT175" s="120"/>
      <c r="CU175" s="120"/>
      <c r="CV175" s="120"/>
      <c r="CW175" s="931"/>
      <c r="CX175" s="931"/>
      <c r="CY175" s="931"/>
      <c r="CZ175" s="932"/>
      <c r="DA175" s="1015"/>
      <c r="DB175" s="931"/>
      <c r="DC175" s="931"/>
      <c r="DD175" s="931"/>
      <c r="DE175" s="109"/>
      <c r="DF175" s="109"/>
      <c r="DG175" s="109"/>
      <c r="DH175" s="109"/>
      <c r="DI175" s="109"/>
      <c r="DJ175" s="109"/>
      <c r="DK175" s="109"/>
      <c r="DL175" s="109"/>
      <c r="DM175" s="109"/>
      <c r="DN175" s="109"/>
      <c r="DO175" s="109"/>
      <c r="DP175" s="109"/>
      <c r="DQ175" s="109"/>
      <c r="DR175" s="109"/>
      <c r="DS175" s="109"/>
      <c r="DT175" s="109"/>
      <c r="DU175" s="109"/>
      <c r="DV175" s="109"/>
      <c r="DW175" s="109"/>
      <c r="DX175" s="109"/>
      <c r="DY175" s="109"/>
      <c r="DZ175" s="109"/>
      <c r="EA175" s="109"/>
      <c r="EB175" s="109"/>
      <c r="EC175" s="109"/>
      <c r="ED175" s="109"/>
      <c r="EE175" s="109"/>
      <c r="EF175" s="109"/>
      <c r="EG175" s="109"/>
      <c r="EH175" s="109"/>
      <c r="EI175" s="109"/>
      <c r="EJ175" s="109"/>
      <c r="EK175" s="109"/>
      <c r="EL175" s="109"/>
      <c r="EM175" s="109"/>
      <c r="EN175" s="109"/>
      <c r="EO175" s="109"/>
      <c r="EP175" s="109"/>
      <c r="EQ175" s="109"/>
      <c r="ER175" s="109"/>
      <c r="ES175" s="109"/>
      <c r="ET175" s="109"/>
      <c r="EU175" s="109"/>
      <c r="EV175" s="109"/>
      <c r="EW175" s="109"/>
      <c r="EX175" s="109"/>
      <c r="EY175" s="109"/>
      <c r="EZ175" s="109"/>
      <c r="FA175" s="109"/>
      <c r="FB175" s="109"/>
      <c r="FC175" s="109"/>
      <c r="FD175" s="109"/>
      <c r="FE175" s="109"/>
      <c r="FF175" s="109"/>
      <c r="FG175" s="109"/>
      <c r="FH175" s="109"/>
      <c r="FI175" s="109"/>
      <c r="FJ175" s="109"/>
      <c r="FK175" s="109"/>
      <c r="FL175" s="109"/>
      <c r="FM175" s="109"/>
      <c r="FN175" s="109"/>
      <c r="FO175" s="109"/>
      <c r="FP175" s="109"/>
      <c r="FQ175" s="109"/>
      <c r="FR175" s="109"/>
      <c r="FS175" s="109"/>
      <c r="FT175" s="109"/>
      <c r="FU175" s="109"/>
      <c r="FV175" s="109"/>
      <c r="FW175" s="109"/>
      <c r="FX175" s="109"/>
      <c r="FY175" s="109"/>
      <c r="FZ175" s="109"/>
      <c r="GA175" s="109"/>
      <c r="GB175" s="109"/>
      <c r="GC175" s="109"/>
      <c r="GD175" s="109"/>
      <c r="GE175" s="109"/>
      <c r="GF175" s="109"/>
      <c r="GG175" s="109"/>
      <c r="GH175" s="109"/>
      <c r="GI175" s="109"/>
      <c r="GJ175" s="109"/>
      <c r="GK175" s="120"/>
      <c r="GL175" s="120"/>
      <c r="GM175" s="120"/>
      <c r="GN175" s="120"/>
      <c r="GO175" s="109"/>
      <c r="GP175" s="931"/>
      <c r="GQ175" s="931"/>
      <c r="GR175" s="932"/>
      <c r="GS175" s="115"/>
      <c r="GT175" s="109"/>
      <c r="GU175" s="109"/>
      <c r="GV175" s="109"/>
      <c r="GW175" s="116"/>
    </row>
    <row r="176" spans="1:205" ht="15" customHeight="1">
      <c r="A176" s="111"/>
      <c r="B176" s="119"/>
      <c r="C176" s="109"/>
      <c r="D176" s="109"/>
      <c r="E176" s="109"/>
      <c r="F176" s="109"/>
      <c r="G176" s="119"/>
      <c r="H176" s="119"/>
      <c r="I176" s="1015"/>
      <c r="J176" s="931"/>
      <c r="K176" s="931"/>
      <c r="L176" s="931"/>
      <c r="M176" s="109"/>
      <c r="N176" s="109"/>
      <c r="O176" s="109"/>
      <c r="P176" s="109"/>
      <c r="Q176" s="109"/>
      <c r="R176" s="109"/>
      <c r="S176" s="109"/>
      <c r="T176" s="109"/>
      <c r="U176" s="109"/>
      <c r="V176" s="109"/>
      <c r="W176" s="109"/>
      <c r="X176" s="109"/>
      <c r="Y176" s="109"/>
      <c r="Z176" s="109"/>
      <c r="AA176" s="109"/>
      <c r="AB176" s="109"/>
      <c r="AC176" s="109"/>
      <c r="AD176" s="109"/>
      <c r="AE176" s="120"/>
      <c r="AF176" s="120"/>
      <c r="AG176" s="120"/>
      <c r="AH176" s="120"/>
      <c r="AI176" s="120"/>
      <c r="AJ176" s="121"/>
      <c r="AK176" s="109"/>
      <c r="AL176" s="109"/>
      <c r="AM176" s="109"/>
      <c r="AN176" s="109"/>
      <c r="AO176" s="109"/>
      <c r="AP176" s="109"/>
      <c r="AQ176" s="109"/>
      <c r="AR176" s="109"/>
      <c r="AS176" s="109"/>
      <c r="AT176" s="109"/>
      <c r="AU176" s="109"/>
      <c r="AV176" s="109"/>
      <c r="AW176" s="109"/>
      <c r="AX176" s="109"/>
      <c r="AY176" s="109"/>
      <c r="AZ176" s="120"/>
      <c r="BA176" s="120"/>
      <c r="BB176" s="120"/>
      <c r="BC176" s="109"/>
      <c r="BD176" s="109"/>
      <c r="BE176" s="109"/>
      <c r="BF176" s="109"/>
      <c r="BG176" s="109"/>
      <c r="BH176" s="109"/>
      <c r="BI176" s="109"/>
      <c r="BJ176" s="109"/>
      <c r="BK176" s="109"/>
      <c r="BL176" s="109"/>
      <c r="BM176" s="109"/>
      <c r="BN176" s="109"/>
      <c r="BO176" s="109"/>
      <c r="BP176" s="109"/>
      <c r="BQ176" s="109"/>
      <c r="BR176" s="109"/>
      <c r="BS176" s="109"/>
      <c r="BT176" s="109"/>
      <c r="BU176" s="109"/>
      <c r="BV176" s="109"/>
      <c r="BW176" s="109"/>
      <c r="BX176" s="109"/>
      <c r="BY176" s="109"/>
      <c r="BZ176" s="109"/>
      <c r="CA176" s="109"/>
      <c r="CB176" s="109"/>
      <c r="CC176" s="109"/>
      <c r="CD176" s="109"/>
      <c r="CE176" s="109"/>
      <c r="CF176" s="109"/>
      <c r="CG176" s="120"/>
      <c r="CH176" s="120"/>
      <c r="CI176" s="120"/>
      <c r="CJ176" s="120"/>
      <c r="CK176" s="120"/>
      <c r="CL176" s="120"/>
      <c r="CM176" s="120"/>
      <c r="CN176" s="120"/>
      <c r="CO176" s="120"/>
      <c r="CP176" s="120"/>
      <c r="CQ176" s="109"/>
      <c r="CR176" s="109"/>
      <c r="CS176" s="120"/>
      <c r="CT176" s="120"/>
      <c r="CU176" s="120"/>
      <c r="CV176" s="120"/>
      <c r="CW176" s="931"/>
      <c r="CX176" s="931"/>
      <c r="CY176" s="931"/>
      <c r="CZ176" s="932"/>
      <c r="DA176" s="1015"/>
      <c r="DB176" s="931"/>
      <c r="DC176" s="931"/>
      <c r="DD176" s="931"/>
      <c r="DE176" s="109"/>
      <c r="DF176" s="109"/>
      <c r="DG176" s="109"/>
      <c r="DH176" s="109"/>
      <c r="DI176" s="109"/>
      <c r="DJ176" s="109"/>
      <c r="DK176" s="109"/>
      <c r="DL176" s="109"/>
      <c r="DM176" s="109"/>
      <c r="DN176" s="109"/>
      <c r="DO176" s="109"/>
      <c r="DP176" s="109"/>
      <c r="DQ176" s="109"/>
      <c r="DR176" s="109"/>
      <c r="DS176" s="109"/>
      <c r="DT176" s="109"/>
      <c r="DU176" s="109"/>
      <c r="DV176" s="109"/>
      <c r="DW176" s="109"/>
      <c r="DX176" s="109"/>
      <c r="DY176" s="109"/>
      <c r="DZ176" s="109"/>
      <c r="EA176" s="109"/>
      <c r="EB176" s="109"/>
      <c r="EC176" s="109"/>
      <c r="ED176" s="109"/>
      <c r="EE176" s="109"/>
      <c r="EF176" s="109"/>
      <c r="EG176" s="109"/>
      <c r="EH176" s="109"/>
      <c r="EI176" s="109"/>
      <c r="EJ176" s="109"/>
      <c r="EK176" s="109"/>
      <c r="EL176" s="109"/>
      <c r="EM176" s="109"/>
      <c r="EN176" s="109"/>
      <c r="EO176" s="109"/>
      <c r="EP176" s="109"/>
      <c r="EQ176" s="109"/>
      <c r="ER176" s="109"/>
      <c r="ES176" s="109"/>
      <c r="ET176" s="109"/>
      <c r="EU176" s="109"/>
      <c r="EV176" s="109"/>
      <c r="EW176" s="109"/>
      <c r="EX176" s="109"/>
      <c r="EY176" s="109"/>
      <c r="EZ176" s="109"/>
      <c r="FA176" s="109"/>
      <c r="FB176" s="109"/>
      <c r="FC176" s="109"/>
      <c r="FD176" s="109"/>
      <c r="FE176" s="109"/>
      <c r="FF176" s="109"/>
      <c r="FG176" s="109"/>
      <c r="FH176" s="109"/>
      <c r="FI176" s="109"/>
      <c r="FJ176" s="109"/>
      <c r="FK176" s="109"/>
      <c r="FL176" s="109"/>
      <c r="FM176" s="109"/>
      <c r="FN176" s="109"/>
      <c r="FO176" s="109"/>
      <c r="FP176" s="109"/>
      <c r="FQ176" s="109"/>
      <c r="FR176" s="109"/>
      <c r="FS176" s="109"/>
      <c r="FT176" s="109"/>
      <c r="FU176" s="120"/>
      <c r="FV176" s="120"/>
      <c r="FW176" s="120"/>
      <c r="FX176" s="120"/>
      <c r="FY176" s="120"/>
      <c r="FZ176" s="120"/>
      <c r="GA176" s="120"/>
      <c r="GB176" s="120"/>
      <c r="GC176" s="120"/>
      <c r="GD176" s="120"/>
      <c r="GE176" s="120"/>
      <c r="GF176" s="120"/>
      <c r="GG176" s="120"/>
      <c r="GH176" s="120"/>
      <c r="GI176" s="120"/>
      <c r="GJ176" s="120"/>
      <c r="GK176" s="120"/>
      <c r="GL176" s="120"/>
      <c r="GM176" s="120"/>
      <c r="GN176" s="120"/>
      <c r="GO176" s="109"/>
      <c r="GP176" s="931"/>
      <c r="GQ176" s="931"/>
      <c r="GR176" s="932"/>
      <c r="GS176" s="115"/>
      <c r="GT176" s="109"/>
      <c r="GU176" s="109"/>
      <c r="GV176" s="109"/>
      <c r="GW176" s="116"/>
    </row>
    <row r="177" spans="1:205" ht="20.100000000000001" customHeight="1">
      <c r="A177" s="111"/>
      <c r="B177" s="119"/>
      <c r="C177" s="109"/>
      <c r="D177" s="109"/>
      <c r="E177" s="109"/>
      <c r="F177" s="109"/>
      <c r="G177" s="119"/>
      <c r="H177" s="117"/>
      <c r="I177" s="118"/>
      <c r="J177" s="119"/>
      <c r="K177" s="119"/>
      <c r="L177" s="119"/>
      <c r="M177" s="120"/>
      <c r="N177" s="120"/>
      <c r="O177" s="120"/>
      <c r="P177" s="120"/>
      <c r="Q177" s="120"/>
      <c r="R177" s="120"/>
      <c r="S177" s="120"/>
      <c r="T177" s="120"/>
      <c r="U177" s="120"/>
      <c r="V177" s="120"/>
      <c r="W177" s="120"/>
      <c r="X177" s="120"/>
      <c r="Y177" s="120"/>
      <c r="Z177" s="120"/>
      <c r="AA177" s="120"/>
      <c r="AB177" s="120"/>
      <c r="AC177" s="120"/>
      <c r="AD177" s="120"/>
      <c r="AE177" s="120"/>
      <c r="AF177" s="120"/>
      <c r="AG177" s="120"/>
      <c r="AH177" s="120"/>
      <c r="AI177" s="120"/>
      <c r="AJ177" s="120"/>
      <c r="AK177" s="120"/>
      <c r="AL177" s="120"/>
      <c r="AM177" s="120"/>
      <c r="AN177" s="120"/>
      <c r="AO177" s="120"/>
      <c r="AP177" s="120"/>
      <c r="AQ177" s="120"/>
      <c r="AR177" s="120"/>
      <c r="AS177" s="120"/>
      <c r="AT177" s="120"/>
      <c r="AU177" s="120"/>
      <c r="AV177" s="120"/>
      <c r="AW177" s="120"/>
      <c r="AX177" s="120"/>
      <c r="AY177" s="120"/>
      <c r="AZ177" s="120"/>
      <c r="BA177" s="120"/>
      <c r="BB177" s="120"/>
      <c r="BC177" s="120"/>
      <c r="BD177" s="120"/>
      <c r="BE177" s="120"/>
      <c r="BF177" s="120"/>
      <c r="BG177" s="120"/>
      <c r="BH177" s="120"/>
      <c r="BI177" s="120"/>
      <c r="BJ177" s="120"/>
      <c r="BK177" s="120"/>
      <c r="BL177" s="120"/>
      <c r="BM177" s="120"/>
      <c r="BN177" s="120"/>
      <c r="BO177" s="120"/>
      <c r="BP177" s="120"/>
      <c r="BQ177" s="120"/>
      <c r="BR177" s="120"/>
      <c r="BS177" s="120"/>
      <c r="BT177" s="120"/>
      <c r="BU177" s="120"/>
      <c r="BV177" s="120"/>
      <c r="BW177" s="120"/>
      <c r="BX177" s="120"/>
      <c r="BY177" s="120"/>
      <c r="BZ177" s="120"/>
      <c r="CA177" s="120"/>
      <c r="CB177" s="120"/>
      <c r="CC177" s="120"/>
      <c r="CD177" s="120"/>
      <c r="CE177" s="120"/>
      <c r="CF177" s="120"/>
      <c r="CG177" s="120"/>
      <c r="CH177" s="120"/>
      <c r="CI177" s="120"/>
      <c r="CJ177" s="120"/>
      <c r="CK177" s="120"/>
      <c r="CL177" s="120"/>
      <c r="CM177" s="120"/>
      <c r="CN177" s="120"/>
      <c r="CO177" s="120"/>
      <c r="CP177" s="120"/>
      <c r="CQ177" s="120"/>
      <c r="CR177" s="120"/>
      <c r="CS177" s="120"/>
      <c r="CT177" s="119"/>
      <c r="CU177" s="119"/>
      <c r="CV177" s="119"/>
      <c r="CW177" s="109"/>
      <c r="CX177" s="120"/>
      <c r="CY177" s="120"/>
      <c r="CZ177" s="120"/>
      <c r="DA177" s="922" t="s">
        <v>239</v>
      </c>
      <c r="DB177" s="923"/>
      <c r="DC177" s="923"/>
      <c r="DD177" s="923"/>
      <c r="DE177" s="923"/>
      <c r="DF177" s="923"/>
      <c r="DG177" s="923"/>
      <c r="DH177" s="923"/>
      <c r="DI177" s="923"/>
      <c r="DJ177" s="923"/>
      <c r="DK177" s="923"/>
      <c r="DL177" s="923"/>
      <c r="DM177" s="923"/>
      <c r="DN177" s="923"/>
      <c r="DO177" s="923"/>
      <c r="DP177" s="923"/>
      <c r="DQ177" s="923"/>
      <c r="DR177" s="923"/>
      <c r="DS177" s="923"/>
      <c r="DT177" s="923"/>
      <c r="DU177" s="923"/>
      <c r="DV177" s="923"/>
      <c r="DW177" s="923"/>
      <c r="DX177" s="923"/>
      <c r="DY177" s="923"/>
      <c r="DZ177" s="923"/>
      <c r="EA177" s="923"/>
      <c r="EB177" s="923"/>
      <c r="EC177" s="923"/>
      <c r="ED177" s="923"/>
      <c r="EE177" s="923"/>
      <c r="EF177" s="923"/>
      <c r="EG177" s="923"/>
      <c r="EH177" s="923"/>
      <c r="EI177" s="923"/>
      <c r="EJ177" s="923"/>
      <c r="EK177" s="923"/>
      <c r="EL177" s="923"/>
      <c r="EM177" s="923"/>
      <c r="EN177" s="923"/>
      <c r="EO177" s="923"/>
      <c r="EP177" s="923"/>
      <c r="EQ177" s="923"/>
      <c r="ER177" s="923"/>
      <c r="ES177" s="923"/>
      <c r="ET177" s="923"/>
      <c r="EU177" s="923"/>
      <c r="EV177" s="923"/>
      <c r="EW177" s="923"/>
      <c r="EX177" s="923"/>
      <c r="EY177" s="923"/>
      <c r="EZ177" s="923"/>
      <c r="FA177" s="923"/>
      <c r="FB177" s="923"/>
      <c r="FC177" s="923"/>
      <c r="FD177" s="923"/>
      <c r="FE177" s="923"/>
      <c r="FF177" s="923"/>
      <c r="FG177" s="923"/>
      <c r="FH177" s="923"/>
      <c r="FI177" s="923"/>
      <c r="FJ177" s="923"/>
      <c r="FK177" s="923"/>
      <c r="FL177" s="923"/>
      <c r="FM177" s="923"/>
      <c r="FN177" s="923"/>
      <c r="FO177" s="923"/>
      <c r="FP177" s="923"/>
      <c r="FQ177" s="923"/>
      <c r="FR177" s="924"/>
      <c r="FS177" s="125"/>
      <c r="FT177" s="120"/>
      <c r="FU177" s="120"/>
      <c r="FV177" s="120"/>
      <c r="FW177" s="120"/>
      <c r="FX177" s="120"/>
      <c r="FY177" s="120"/>
      <c r="FZ177" s="120"/>
      <c r="GA177" s="120"/>
      <c r="GB177" s="120"/>
      <c r="GC177" s="120"/>
      <c r="GD177" s="120"/>
      <c r="GE177" s="120"/>
      <c r="GF177" s="120"/>
      <c r="GG177" s="120"/>
      <c r="GH177" s="120"/>
      <c r="GI177" s="120"/>
      <c r="GJ177" s="120"/>
      <c r="GK177" s="120"/>
      <c r="GL177" s="120"/>
      <c r="GM177" s="120"/>
      <c r="GN177" s="120"/>
      <c r="GO177" s="120"/>
      <c r="GP177" s="120"/>
      <c r="GQ177" s="120"/>
      <c r="GR177" s="124"/>
      <c r="GS177" s="109"/>
      <c r="GT177" s="109"/>
      <c r="GU177" s="109"/>
      <c r="GV177" s="109"/>
      <c r="GW177" s="116"/>
    </row>
    <row r="178" spans="1:205" ht="20.100000000000001" customHeight="1">
      <c r="A178" s="111"/>
      <c r="B178" s="126"/>
      <c r="C178" s="109"/>
      <c r="D178" s="109"/>
      <c r="E178" s="109"/>
      <c r="F178" s="109"/>
      <c r="G178" s="127"/>
      <c r="H178" s="211"/>
      <c r="I178" s="922" t="s">
        <v>239</v>
      </c>
      <c r="J178" s="923"/>
      <c r="K178" s="923"/>
      <c r="L178" s="923"/>
      <c r="M178" s="923"/>
      <c r="N178" s="923"/>
      <c r="O178" s="923"/>
      <c r="P178" s="923"/>
      <c r="Q178" s="923"/>
      <c r="R178" s="923"/>
      <c r="S178" s="923"/>
      <c r="T178" s="923"/>
      <c r="U178" s="923"/>
      <c r="V178" s="923"/>
      <c r="W178" s="923"/>
      <c r="X178" s="923"/>
      <c r="Y178" s="923"/>
      <c r="Z178" s="923"/>
      <c r="AA178" s="923"/>
      <c r="AB178" s="923"/>
      <c r="AC178" s="923"/>
      <c r="AD178" s="923"/>
      <c r="AE178" s="923"/>
      <c r="AF178" s="923"/>
      <c r="AG178" s="923"/>
      <c r="AH178" s="923"/>
      <c r="AI178" s="923"/>
      <c r="AJ178" s="923"/>
      <c r="AK178" s="923"/>
      <c r="AL178" s="923"/>
      <c r="AM178" s="923"/>
      <c r="AN178" s="923"/>
      <c r="AO178" s="923"/>
      <c r="AP178" s="923"/>
      <c r="AQ178" s="923"/>
      <c r="AR178" s="923"/>
      <c r="AS178" s="923"/>
      <c r="AT178" s="923"/>
      <c r="AU178" s="923"/>
      <c r="AV178" s="923"/>
      <c r="AW178" s="923"/>
      <c r="AX178" s="923"/>
      <c r="AY178" s="923"/>
      <c r="AZ178" s="923"/>
      <c r="BA178" s="923"/>
      <c r="BB178" s="923"/>
      <c r="BC178" s="923"/>
      <c r="BD178" s="923"/>
      <c r="BE178" s="923"/>
      <c r="BF178" s="923"/>
      <c r="BG178" s="923"/>
      <c r="BH178" s="923"/>
      <c r="BI178" s="923"/>
      <c r="BJ178" s="923"/>
      <c r="BK178" s="923"/>
      <c r="BL178" s="923"/>
      <c r="BM178" s="923"/>
      <c r="BN178" s="923"/>
      <c r="BO178" s="923"/>
      <c r="BP178" s="923"/>
      <c r="BQ178" s="923"/>
      <c r="BR178" s="923"/>
      <c r="BS178" s="923"/>
      <c r="BT178" s="923"/>
      <c r="BU178" s="923"/>
      <c r="BV178" s="923"/>
      <c r="BW178" s="923"/>
      <c r="BX178" s="923"/>
      <c r="BY178" s="923"/>
      <c r="BZ178" s="924"/>
      <c r="CA178" s="125"/>
      <c r="CB178" s="120"/>
      <c r="CC178" s="120"/>
      <c r="CD178" s="120"/>
      <c r="CE178" s="120"/>
      <c r="CF178" s="174"/>
      <c r="CG178" s="996" t="s">
        <v>240</v>
      </c>
      <c r="CH178" s="923"/>
      <c r="CI178" s="923"/>
      <c r="CJ178" s="923"/>
      <c r="CK178" s="923"/>
      <c r="CL178" s="923"/>
      <c r="CM178" s="923"/>
      <c r="CN178" s="923"/>
      <c r="CO178" s="923"/>
      <c r="CP178" s="923"/>
      <c r="CQ178" s="923"/>
      <c r="CR178" s="923"/>
      <c r="CS178" s="923"/>
      <c r="CT178" s="923"/>
      <c r="CU178" s="923"/>
      <c r="CV178" s="923"/>
      <c r="CW178" s="923"/>
      <c r="CX178" s="923"/>
      <c r="CY178" s="923"/>
      <c r="CZ178" s="997"/>
      <c r="DA178" s="212"/>
      <c r="DB178" s="109"/>
      <c r="DC178" s="109"/>
      <c r="DD178" s="130"/>
      <c r="DE178" s="130"/>
      <c r="DF178" s="130"/>
      <c r="DG178" s="130"/>
      <c r="DH178" s="130"/>
      <c r="DI178" s="130"/>
      <c r="DJ178" s="109"/>
      <c r="DK178" s="109"/>
      <c r="DL178" s="116"/>
      <c r="DM178" s="996" t="s">
        <v>241</v>
      </c>
      <c r="DN178" s="923"/>
      <c r="DO178" s="923"/>
      <c r="DP178" s="923"/>
      <c r="DQ178" s="923"/>
      <c r="DR178" s="923"/>
      <c r="DS178" s="923"/>
      <c r="DT178" s="923"/>
      <c r="DU178" s="923"/>
      <c r="DV178" s="923"/>
      <c r="DW178" s="923"/>
      <c r="DX178" s="923"/>
      <c r="DY178" s="923"/>
      <c r="DZ178" s="923"/>
      <c r="EA178" s="923"/>
      <c r="EB178" s="923"/>
      <c r="EC178" s="923"/>
      <c r="ED178" s="923"/>
      <c r="EE178" s="923"/>
      <c r="EF178" s="923"/>
      <c r="EG178" s="923"/>
      <c r="EH178" s="923"/>
      <c r="EI178" s="923"/>
      <c r="EJ178" s="923"/>
      <c r="EK178" s="923"/>
      <c r="EL178" s="923"/>
      <c r="EM178" s="923"/>
      <c r="EN178" s="923"/>
      <c r="EO178" s="923"/>
      <c r="EP178" s="923"/>
      <c r="EQ178" s="923"/>
      <c r="ER178" s="923"/>
      <c r="ES178" s="923"/>
      <c r="ET178" s="923"/>
      <c r="EU178" s="923"/>
      <c r="EV178" s="923"/>
      <c r="EW178" s="923"/>
      <c r="EX178" s="923"/>
      <c r="EY178" s="923"/>
      <c r="EZ178" s="923"/>
      <c r="FA178" s="923"/>
      <c r="FB178" s="923"/>
      <c r="FC178" s="923"/>
      <c r="FD178" s="923"/>
      <c r="FE178" s="923"/>
      <c r="FF178" s="923"/>
      <c r="FG178" s="923"/>
      <c r="FH178" s="923"/>
      <c r="FI178" s="923"/>
      <c r="FJ178" s="923"/>
      <c r="FK178" s="923"/>
      <c r="FL178" s="923"/>
      <c r="FM178" s="923"/>
      <c r="FN178" s="923"/>
      <c r="FO178" s="923"/>
      <c r="FP178" s="924"/>
      <c r="FQ178" s="129"/>
      <c r="FR178" s="130"/>
      <c r="FS178" s="129"/>
      <c r="FT178" s="130"/>
      <c r="FU178" s="120"/>
      <c r="FV178" s="120"/>
      <c r="FW178" s="120"/>
      <c r="FX178" s="120"/>
      <c r="FY178" s="996" t="s">
        <v>240</v>
      </c>
      <c r="FZ178" s="923"/>
      <c r="GA178" s="923"/>
      <c r="GB178" s="923"/>
      <c r="GC178" s="923"/>
      <c r="GD178" s="923"/>
      <c r="GE178" s="923"/>
      <c r="GF178" s="923"/>
      <c r="GG178" s="923"/>
      <c r="GH178" s="923"/>
      <c r="GI178" s="923"/>
      <c r="GJ178" s="923"/>
      <c r="GK178" s="923"/>
      <c r="GL178" s="923"/>
      <c r="GM178" s="923"/>
      <c r="GN178" s="923"/>
      <c r="GO178" s="923"/>
      <c r="GP178" s="923"/>
      <c r="GQ178" s="923"/>
      <c r="GR178" s="997"/>
      <c r="GS178" s="109"/>
      <c r="GT178" s="109"/>
      <c r="GU178" s="109"/>
      <c r="GV178" s="109"/>
      <c r="GW178" s="116"/>
    </row>
    <row r="179" spans="1:205" ht="20.100000000000001" customHeight="1">
      <c r="A179" s="111"/>
      <c r="B179" s="126"/>
      <c r="C179" s="109"/>
      <c r="D179" s="109"/>
      <c r="E179" s="109"/>
      <c r="F179" s="109"/>
      <c r="G179" s="127"/>
      <c r="H179" s="211"/>
      <c r="I179" s="128"/>
      <c r="J179" s="120"/>
      <c r="K179" s="120"/>
      <c r="L179" s="120"/>
      <c r="M179" s="120"/>
      <c r="N179" s="120"/>
      <c r="O179" s="120"/>
      <c r="P179" s="120"/>
      <c r="Q179" s="120"/>
      <c r="R179" s="120"/>
      <c r="S179" s="120"/>
      <c r="T179" s="120"/>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0"/>
      <c r="AP179" s="120"/>
      <c r="AQ179" s="120"/>
      <c r="AR179" s="120"/>
      <c r="AS179" s="120"/>
      <c r="AT179" s="120"/>
      <c r="AU179" s="120"/>
      <c r="AV179" s="120"/>
      <c r="AW179" s="120"/>
      <c r="AX179" s="120"/>
      <c r="AY179" s="120"/>
      <c r="AZ179" s="120"/>
      <c r="BA179" s="120"/>
      <c r="BB179" s="120"/>
      <c r="BC179" s="120"/>
      <c r="BD179" s="120"/>
      <c r="BE179" s="120"/>
      <c r="BF179" s="120"/>
      <c r="BG179" s="120"/>
      <c r="BH179" s="120"/>
      <c r="BI179" s="120"/>
      <c r="BJ179" s="120"/>
      <c r="BK179" s="120"/>
      <c r="BL179" s="120"/>
      <c r="BM179" s="120"/>
      <c r="BN179" s="120"/>
      <c r="BO179" s="120"/>
      <c r="BP179" s="120"/>
      <c r="BQ179" s="120"/>
      <c r="BR179" s="120"/>
      <c r="BS179" s="120"/>
      <c r="BT179" s="120"/>
      <c r="BU179" s="120"/>
      <c r="BV179" s="120"/>
      <c r="BW179" s="120"/>
      <c r="BX179" s="120"/>
      <c r="BY179" s="109"/>
      <c r="BZ179" s="109"/>
      <c r="CA179" s="954" t="s">
        <v>243</v>
      </c>
      <c r="CB179" s="955"/>
      <c r="CC179" s="955"/>
      <c r="CD179" s="955"/>
      <c r="CE179" s="955"/>
      <c r="CF179" s="956"/>
      <c r="CG179" s="996" t="s">
        <v>242</v>
      </c>
      <c r="CH179" s="923"/>
      <c r="CI179" s="923"/>
      <c r="CJ179" s="923"/>
      <c r="CK179" s="923"/>
      <c r="CL179" s="923"/>
      <c r="CM179" s="923"/>
      <c r="CN179" s="923"/>
      <c r="CO179" s="923"/>
      <c r="CP179" s="923"/>
      <c r="CQ179" s="923"/>
      <c r="CR179" s="923"/>
      <c r="CS179" s="923"/>
      <c r="CT179" s="923"/>
      <c r="CU179" s="923"/>
      <c r="CV179" s="923"/>
      <c r="CW179" s="923"/>
      <c r="CX179" s="923"/>
      <c r="CY179" s="923"/>
      <c r="CZ179" s="997"/>
      <c r="DA179" s="213"/>
      <c r="DB179" s="109"/>
      <c r="DC179" s="109"/>
      <c r="DD179" s="130"/>
      <c r="DE179" s="130"/>
      <c r="DF179" s="130"/>
      <c r="DG179" s="130"/>
      <c r="DH179" s="130"/>
      <c r="DI179" s="130"/>
      <c r="DJ179" s="109"/>
      <c r="DK179" s="109"/>
      <c r="DL179" s="116"/>
      <c r="DM179" s="943">
        <v>0.25</v>
      </c>
      <c r="DN179" s="944"/>
      <c r="DO179" s="944"/>
      <c r="DP179" s="944"/>
      <c r="DQ179" s="944"/>
      <c r="DR179" s="944"/>
      <c r="DS179" s="944"/>
      <c r="DT179" s="944"/>
      <c r="DU179" s="944"/>
      <c r="DV179" s="944"/>
      <c r="DW179" s="944"/>
      <c r="DX179" s="944"/>
      <c r="DY179" s="944"/>
      <c r="DZ179" s="944"/>
      <c r="EA179" s="944"/>
      <c r="EB179" s="945"/>
      <c r="EC179" s="969" t="s">
        <v>243</v>
      </c>
      <c r="ED179" s="970"/>
      <c r="EE179" s="970"/>
      <c r="EF179" s="970"/>
      <c r="EG179" s="970"/>
      <c r="EH179" s="970"/>
      <c r="EI179" s="970"/>
      <c r="EJ179" s="971"/>
      <c r="EK179" s="1001" t="s">
        <v>268</v>
      </c>
      <c r="EL179" s="1002"/>
      <c r="EM179" s="1002"/>
      <c r="EN179" s="1002"/>
      <c r="EO179" s="1002"/>
      <c r="EP179" s="1002"/>
      <c r="EQ179" s="1002"/>
      <c r="ER179" s="1002"/>
      <c r="ES179" s="1002"/>
      <c r="ET179" s="1002"/>
      <c r="EU179" s="1002"/>
      <c r="EV179" s="1002"/>
      <c r="EW179" s="1002"/>
      <c r="EX179" s="1002"/>
      <c r="EY179" s="1002"/>
      <c r="EZ179" s="1002"/>
      <c r="FA179" s="1002"/>
      <c r="FB179" s="1002"/>
      <c r="FC179" s="1002"/>
      <c r="FD179" s="1002"/>
      <c r="FE179" s="1002"/>
      <c r="FF179" s="1002"/>
      <c r="FG179" s="1002"/>
      <c r="FH179" s="1002"/>
      <c r="FI179" s="1002"/>
      <c r="FJ179" s="1002"/>
      <c r="FK179" s="1002"/>
      <c r="FL179" s="1002"/>
      <c r="FM179" s="1002"/>
      <c r="FN179" s="1002"/>
      <c r="FO179" s="1002"/>
      <c r="FP179" s="1003"/>
      <c r="FQ179" s="175"/>
      <c r="FR179" s="176"/>
      <c r="FS179" s="957" t="s">
        <v>243</v>
      </c>
      <c r="FT179" s="958"/>
      <c r="FU179" s="958"/>
      <c r="FV179" s="958"/>
      <c r="FW179" s="958"/>
      <c r="FX179" s="959"/>
      <c r="FY179" s="963" t="s">
        <v>242</v>
      </c>
      <c r="FZ179" s="964"/>
      <c r="GA179" s="964"/>
      <c r="GB179" s="964"/>
      <c r="GC179" s="964"/>
      <c r="GD179" s="964"/>
      <c r="GE179" s="964"/>
      <c r="GF179" s="964"/>
      <c r="GG179" s="964"/>
      <c r="GH179" s="964"/>
      <c r="GI179" s="964"/>
      <c r="GJ179" s="964"/>
      <c r="GK179" s="964"/>
      <c r="GL179" s="964"/>
      <c r="GM179" s="964"/>
      <c r="GN179" s="964"/>
      <c r="GO179" s="964"/>
      <c r="GP179" s="964"/>
      <c r="GQ179" s="964"/>
      <c r="GR179" s="965"/>
      <c r="GS179" s="109"/>
      <c r="GT179" s="109"/>
      <c r="GU179" s="109"/>
      <c r="GV179" s="109"/>
      <c r="GW179" s="116"/>
    </row>
    <row r="180" spans="1:205" ht="15" customHeight="1">
      <c r="A180" s="111"/>
      <c r="B180" s="109"/>
      <c r="C180" s="109"/>
      <c r="D180" s="109"/>
      <c r="E180" s="109"/>
      <c r="F180" s="109"/>
      <c r="G180" s="127"/>
      <c r="H180" s="127"/>
      <c r="I180" s="1016" t="s">
        <v>257</v>
      </c>
      <c r="J180" s="1038"/>
      <c r="K180" s="1038"/>
      <c r="L180" s="1038"/>
      <c r="M180" s="1038"/>
      <c r="N180" s="1038"/>
      <c r="O180" s="1038"/>
      <c r="P180" s="1038"/>
      <c r="Q180" s="1038"/>
      <c r="R180" s="1038"/>
      <c r="S180" s="1038"/>
      <c r="T180" s="1038"/>
      <c r="U180" s="1038"/>
      <c r="V180" s="1038"/>
      <c r="W180" s="1038"/>
      <c r="X180" s="1038"/>
      <c r="Y180" s="1038"/>
      <c r="Z180" s="1038"/>
      <c r="AA180" s="1038"/>
      <c r="AB180" s="1038"/>
      <c r="AC180" s="1038"/>
      <c r="AD180" s="1038"/>
      <c r="AE180" s="1038"/>
      <c r="AF180" s="1038"/>
      <c r="AG180" s="1038"/>
      <c r="AH180" s="1038"/>
      <c r="AI180" s="1038"/>
      <c r="AJ180" s="1039"/>
      <c r="AK180" s="969" t="s">
        <v>243</v>
      </c>
      <c r="AL180" s="970"/>
      <c r="AM180" s="970"/>
      <c r="AN180" s="970"/>
      <c r="AO180" s="970"/>
      <c r="AP180" s="970"/>
      <c r="AQ180" s="970"/>
      <c r="AR180" s="971"/>
      <c r="AS180" s="1022" t="s">
        <v>257</v>
      </c>
      <c r="AT180" s="1023"/>
      <c r="AU180" s="1023"/>
      <c r="AV180" s="1023"/>
      <c r="AW180" s="1023"/>
      <c r="AX180" s="1023"/>
      <c r="AY180" s="1023"/>
      <c r="AZ180" s="1023"/>
      <c r="BA180" s="1023"/>
      <c r="BB180" s="1023"/>
      <c r="BC180" s="1023"/>
      <c r="BD180" s="1023"/>
      <c r="BE180" s="1023"/>
      <c r="BF180" s="1023"/>
      <c r="BG180" s="1023"/>
      <c r="BH180" s="1023"/>
      <c r="BI180" s="1023"/>
      <c r="BJ180" s="1023"/>
      <c r="BK180" s="1023"/>
      <c r="BL180" s="1023"/>
      <c r="BM180" s="1023"/>
      <c r="BN180" s="1023"/>
      <c r="BO180" s="1023"/>
      <c r="BP180" s="1023"/>
      <c r="BQ180" s="1023"/>
      <c r="BR180" s="1023"/>
      <c r="BS180" s="1023"/>
      <c r="BT180" s="1023"/>
      <c r="BU180" s="1023"/>
      <c r="BV180" s="1023"/>
      <c r="BW180" s="1023"/>
      <c r="BX180" s="1023"/>
      <c r="BY180" s="1023"/>
      <c r="BZ180" s="1024"/>
      <c r="CA180" s="957"/>
      <c r="CB180" s="958"/>
      <c r="CC180" s="958"/>
      <c r="CD180" s="958"/>
      <c r="CE180" s="958"/>
      <c r="CF180" s="959"/>
      <c r="CG180" s="1028" t="s">
        <v>257</v>
      </c>
      <c r="CH180" s="1029"/>
      <c r="CI180" s="1029"/>
      <c r="CJ180" s="1029"/>
      <c r="CK180" s="1029"/>
      <c r="CL180" s="1029"/>
      <c r="CM180" s="1029"/>
      <c r="CN180" s="1029"/>
      <c r="CO180" s="1029"/>
      <c r="CP180" s="1029"/>
      <c r="CQ180" s="1029"/>
      <c r="CR180" s="1029"/>
      <c r="CS180" s="1029"/>
      <c r="CT180" s="1029"/>
      <c r="CU180" s="1029"/>
      <c r="CV180" s="1029"/>
      <c r="CW180" s="1029"/>
      <c r="CX180" s="1029"/>
      <c r="CY180" s="1029"/>
      <c r="CZ180" s="1030"/>
      <c r="DA180" s="1043" t="s">
        <v>257</v>
      </c>
      <c r="DB180" s="1044"/>
      <c r="DC180" s="1044"/>
      <c r="DD180" s="1044"/>
      <c r="DE180" s="1044"/>
      <c r="DF180" s="1044"/>
      <c r="DG180" s="1044"/>
      <c r="DH180" s="1044"/>
      <c r="DI180" s="1044"/>
      <c r="DJ180" s="1044"/>
      <c r="DK180" s="1044"/>
      <c r="DL180" s="1044"/>
      <c r="DM180" s="1044"/>
      <c r="DN180" s="1044"/>
      <c r="DO180" s="1044"/>
      <c r="DP180" s="1044"/>
      <c r="DQ180" s="1044"/>
      <c r="DR180" s="1044"/>
      <c r="DS180" s="1044"/>
      <c r="DT180" s="1044"/>
      <c r="DU180" s="1044"/>
      <c r="DV180" s="1044"/>
      <c r="DW180" s="1044"/>
      <c r="DX180" s="1044"/>
      <c r="DY180" s="1044"/>
      <c r="DZ180" s="1044"/>
      <c r="EA180" s="1044"/>
      <c r="EB180" s="1045"/>
      <c r="EC180" s="998"/>
      <c r="ED180" s="999"/>
      <c r="EE180" s="999"/>
      <c r="EF180" s="999"/>
      <c r="EG180" s="999"/>
      <c r="EH180" s="999"/>
      <c r="EI180" s="999"/>
      <c r="EJ180" s="1000"/>
      <c r="EK180" s="1046" t="s">
        <v>257</v>
      </c>
      <c r="EL180" s="1044"/>
      <c r="EM180" s="1044"/>
      <c r="EN180" s="1044"/>
      <c r="EO180" s="1044"/>
      <c r="EP180" s="1044"/>
      <c r="EQ180" s="1044"/>
      <c r="ER180" s="1044"/>
      <c r="ES180" s="1044"/>
      <c r="ET180" s="1044"/>
      <c r="EU180" s="1044"/>
      <c r="EV180" s="1044"/>
      <c r="EW180" s="1044"/>
      <c r="EX180" s="1044"/>
      <c r="EY180" s="1044"/>
      <c r="EZ180" s="1044"/>
      <c r="FA180" s="1044"/>
      <c r="FB180" s="1044"/>
      <c r="FC180" s="1044"/>
      <c r="FD180" s="1044"/>
      <c r="FE180" s="1044"/>
      <c r="FF180" s="1044"/>
      <c r="FG180" s="1044"/>
      <c r="FH180" s="1044"/>
      <c r="FI180" s="1044"/>
      <c r="FJ180" s="1044"/>
      <c r="FK180" s="1044"/>
      <c r="FL180" s="1044"/>
      <c r="FM180" s="1044"/>
      <c r="FN180" s="1044"/>
      <c r="FO180" s="1044"/>
      <c r="FP180" s="1044"/>
      <c r="FQ180" s="1044"/>
      <c r="FR180" s="1045"/>
      <c r="FS180" s="957"/>
      <c r="FT180" s="958"/>
      <c r="FU180" s="958"/>
      <c r="FV180" s="958"/>
      <c r="FW180" s="958"/>
      <c r="FX180" s="959"/>
      <c r="FY180" s="1044" t="s">
        <v>257</v>
      </c>
      <c r="FZ180" s="1044"/>
      <c r="GA180" s="1044"/>
      <c r="GB180" s="1044"/>
      <c r="GC180" s="1044"/>
      <c r="GD180" s="1044"/>
      <c r="GE180" s="1044"/>
      <c r="GF180" s="1044"/>
      <c r="GG180" s="1044"/>
      <c r="GH180" s="1044"/>
      <c r="GI180" s="1044"/>
      <c r="GJ180" s="1044"/>
      <c r="GK180" s="1044"/>
      <c r="GL180" s="1044"/>
      <c r="GM180" s="1044"/>
      <c r="GN180" s="1044"/>
      <c r="GO180" s="1044"/>
      <c r="GP180" s="1044"/>
      <c r="GQ180" s="1044"/>
      <c r="GR180" s="984"/>
      <c r="GS180" s="109"/>
      <c r="GT180" s="109"/>
      <c r="GU180" s="109"/>
      <c r="GV180" s="109"/>
      <c r="GW180" s="116"/>
    </row>
    <row r="181" spans="1:205" ht="15" customHeight="1">
      <c r="A181" s="137"/>
      <c r="B181" s="110"/>
      <c r="C181" s="110"/>
      <c r="D181" s="110"/>
      <c r="E181" s="110"/>
      <c r="F181" s="110"/>
      <c r="G181" s="138"/>
      <c r="H181" s="138"/>
      <c r="I181" s="1040"/>
      <c r="J181" s="1041"/>
      <c r="K181" s="1041"/>
      <c r="L181" s="1041"/>
      <c r="M181" s="1041"/>
      <c r="N181" s="1041"/>
      <c r="O181" s="1041"/>
      <c r="P181" s="1041"/>
      <c r="Q181" s="1041"/>
      <c r="R181" s="1041"/>
      <c r="S181" s="1041"/>
      <c r="T181" s="1041"/>
      <c r="U181" s="1041"/>
      <c r="V181" s="1041"/>
      <c r="W181" s="1041"/>
      <c r="X181" s="1041"/>
      <c r="Y181" s="1041"/>
      <c r="Z181" s="1041"/>
      <c r="AA181" s="1041"/>
      <c r="AB181" s="1041"/>
      <c r="AC181" s="1041"/>
      <c r="AD181" s="1041"/>
      <c r="AE181" s="1041"/>
      <c r="AF181" s="1041"/>
      <c r="AG181" s="1041"/>
      <c r="AH181" s="1041"/>
      <c r="AI181" s="1041"/>
      <c r="AJ181" s="1042"/>
      <c r="AK181" s="972"/>
      <c r="AL181" s="973"/>
      <c r="AM181" s="973"/>
      <c r="AN181" s="973"/>
      <c r="AO181" s="973"/>
      <c r="AP181" s="973"/>
      <c r="AQ181" s="973"/>
      <c r="AR181" s="974"/>
      <c r="AS181" s="1025"/>
      <c r="AT181" s="1026"/>
      <c r="AU181" s="1026"/>
      <c r="AV181" s="1026"/>
      <c r="AW181" s="1026"/>
      <c r="AX181" s="1026"/>
      <c r="AY181" s="1026"/>
      <c r="AZ181" s="1026"/>
      <c r="BA181" s="1026"/>
      <c r="BB181" s="1026"/>
      <c r="BC181" s="1026"/>
      <c r="BD181" s="1026"/>
      <c r="BE181" s="1026"/>
      <c r="BF181" s="1026"/>
      <c r="BG181" s="1026"/>
      <c r="BH181" s="1026"/>
      <c r="BI181" s="1026"/>
      <c r="BJ181" s="1026"/>
      <c r="BK181" s="1026"/>
      <c r="BL181" s="1026"/>
      <c r="BM181" s="1026"/>
      <c r="BN181" s="1026"/>
      <c r="BO181" s="1026"/>
      <c r="BP181" s="1026"/>
      <c r="BQ181" s="1026"/>
      <c r="BR181" s="1026"/>
      <c r="BS181" s="1026"/>
      <c r="BT181" s="1026"/>
      <c r="BU181" s="1026"/>
      <c r="BV181" s="1026"/>
      <c r="BW181" s="1026"/>
      <c r="BX181" s="1026"/>
      <c r="BY181" s="1026"/>
      <c r="BZ181" s="1027"/>
      <c r="CA181" s="960"/>
      <c r="CB181" s="961"/>
      <c r="CC181" s="961"/>
      <c r="CD181" s="961"/>
      <c r="CE181" s="961"/>
      <c r="CF181" s="962"/>
      <c r="CG181" s="1031"/>
      <c r="CH181" s="1032"/>
      <c r="CI181" s="1032"/>
      <c r="CJ181" s="1032"/>
      <c r="CK181" s="1032"/>
      <c r="CL181" s="1032"/>
      <c r="CM181" s="1032"/>
      <c r="CN181" s="1032"/>
      <c r="CO181" s="1032"/>
      <c r="CP181" s="1032"/>
      <c r="CQ181" s="1032"/>
      <c r="CR181" s="1032"/>
      <c r="CS181" s="1032"/>
      <c r="CT181" s="1032"/>
      <c r="CU181" s="1032"/>
      <c r="CV181" s="1032"/>
      <c r="CW181" s="1032"/>
      <c r="CX181" s="1032"/>
      <c r="CY181" s="1032"/>
      <c r="CZ181" s="1033"/>
      <c r="DA181" s="1035"/>
      <c r="DB181" s="1036"/>
      <c r="DC181" s="1036"/>
      <c r="DD181" s="1036"/>
      <c r="DE181" s="1036"/>
      <c r="DF181" s="1036"/>
      <c r="DG181" s="1036"/>
      <c r="DH181" s="1036"/>
      <c r="DI181" s="1036"/>
      <c r="DJ181" s="1036"/>
      <c r="DK181" s="1036"/>
      <c r="DL181" s="1036"/>
      <c r="DM181" s="1036"/>
      <c r="DN181" s="1036"/>
      <c r="DO181" s="1036"/>
      <c r="DP181" s="1036"/>
      <c r="DQ181" s="1036"/>
      <c r="DR181" s="1036"/>
      <c r="DS181" s="1036"/>
      <c r="DT181" s="1036"/>
      <c r="DU181" s="1036"/>
      <c r="DV181" s="1036"/>
      <c r="DW181" s="1036"/>
      <c r="DX181" s="1036"/>
      <c r="DY181" s="1036"/>
      <c r="DZ181" s="1036"/>
      <c r="EA181" s="1036"/>
      <c r="EB181" s="1037"/>
      <c r="EC181" s="972"/>
      <c r="ED181" s="973"/>
      <c r="EE181" s="973"/>
      <c r="EF181" s="973"/>
      <c r="EG181" s="973"/>
      <c r="EH181" s="973"/>
      <c r="EI181" s="973"/>
      <c r="EJ181" s="974"/>
      <c r="EK181" s="1047"/>
      <c r="EL181" s="1036"/>
      <c r="EM181" s="1036"/>
      <c r="EN181" s="1036"/>
      <c r="EO181" s="1036"/>
      <c r="EP181" s="1036"/>
      <c r="EQ181" s="1036"/>
      <c r="ER181" s="1036"/>
      <c r="ES181" s="1036"/>
      <c r="ET181" s="1036"/>
      <c r="EU181" s="1036"/>
      <c r="EV181" s="1036"/>
      <c r="EW181" s="1036"/>
      <c r="EX181" s="1036"/>
      <c r="EY181" s="1036"/>
      <c r="EZ181" s="1036"/>
      <c r="FA181" s="1036"/>
      <c r="FB181" s="1036"/>
      <c r="FC181" s="1036"/>
      <c r="FD181" s="1036"/>
      <c r="FE181" s="1036"/>
      <c r="FF181" s="1036"/>
      <c r="FG181" s="1036"/>
      <c r="FH181" s="1036"/>
      <c r="FI181" s="1036"/>
      <c r="FJ181" s="1036"/>
      <c r="FK181" s="1036"/>
      <c r="FL181" s="1036"/>
      <c r="FM181" s="1036"/>
      <c r="FN181" s="1036"/>
      <c r="FO181" s="1036"/>
      <c r="FP181" s="1036"/>
      <c r="FQ181" s="1036"/>
      <c r="FR181" s="1037"/>
      <c r="FS181" s="960"/>
      <c r="FT181" s="961"/>
      <c r="FU181" s="961"/>
      <c r="FV181" s="961"/>
      <c r="FW181" s="961"/>
      <c r="FX181" s="962"/>
      <c r="FY181" s="1036"/>
      <c r="FZ181" s="1036"/>
      <c r="GA181" s="1036"/>
      <c r="GB181" s="1036"/>
      <c r="GC181" s="1036"/>
      <c r="GD181" s="1036"/>
      <c r="GE181" s="1036"/>
      <c r="GF181" s="1036"/>
      <c r="GG181" s="1036"/>
      <c r="GH181" s="1036"/>
      <c r="GI181" s="1036"/>
      <c r="GJ181" s="1036"/>
      <c r="GK181" s="1036"/>
      <c r="GL181" s="1036"/>
      <c r="GM181" s="1036"/>
      <c r="GN181" s="1036"/>
      <c r="GO181" s="1036"/>
      <c r="GP181" s="1036"/>
      <c r="GQ181" s="1036"/>
      <c r="GR181" s="987"/>
      <c r="GS181" s="110"/>
      <c r="GT181" s="110"/>
      <c r="GU181" s="110"/>
      <c r="GV181" s="110"/>
      <c r="GW181" s="142"/>
    </row>
    <row r="182" spans="1:205" ht="9.9" customHeight="1">
      <c r="A182" s="111"/>
      <c r="B182" s="109"/>
      <c r="C182" s="127"/>
      <c r="D182" s="143"/>
      <c r="E182" s="111"/>
      <c r="F182" s="109"/>
      <c r="G182" s="109"/>
      <c r="H182" s="113"/>
      <c r="I182" s="112"/>
      <c r="J182" s="109"/>
      <c r="K182" s="109"/>
      <c r="L182" s="116"/>
      <c r="M182" s="111"/>
      <c r="N182" s="109"/>
      <c r="O182" s="109"/>
      <c r="P182" s="109"/>
      <c r="Q182" s="109"/>
      <c r="R182" s="109"/>
      <c r="S182" s="109"/>
      <c r="T182" s="116"/>
      <c r="U182" s="111"/>
      <c r="V182" s="109"/>
      <c r="W182" s="109"/>
      <c r="X182" s="109"/>
      <c r="Y182" s="109"/>
      <c r="Z182" s="109"/>
      <c r="AA182" s="109"/>
      <c r="AB182" s="116"/>
      <c r="AC182" s="111"/>
      <c r="AD182" s="109"/>
      <c r="AE182" s="109"/>
      <c r="AF182" s="109"/>
      <c r="AG182" s="109"/>
      <c r="AH182" s="109"/>
      <c r="AI182" s="109"/>
      <c r="AJ182" s="116"/>
      <c r="AK182" s="111"/>
      <c r="AL182" s="113"/>
      <c r="AM182" s="113"/>
      <c r="AN182" s="109"/>
      <c r="AO182" s="109"/>
      <c r="AP182" s="109"/>
      <c r="AQ182" s="109"/>
      <c r="AR182" s="116"/>
      <c r="AS182" s="111"/>
      <c r="AT182" s="109"/>
      <c r="AU182" s="109"/>
      <c r="AV182" s="109"/>
      <c r="AW182" s="109"/>
      <c r="AX182" s="109"/>
      <c r="AY182" s="109"/>
      <c r="AZ182" s="116"/>
      <c r="BA182" s="111"/>
      <c r="BB182" s="109"/>
      <c r="BC182" s="109"/>
      <c r="BD182" s="109"/>
      <c r="BE182" s="109"/>
      <c r="BF182" s="109"/>
      <c r="BG182" s="109"/>
      <c r="BH182" s="116"/>
      <c r="BI182" s="111"/>
      <c r="BJ182" s="109"/>
      <c r="BK182" s="109"/>
      <c r="BL182" s="109"/>
      <c r="BM182" s="109"/>
      <c r="BN182" s="109"/>
      <c r="BO182" s="109"/>
      <c r="BP182" s="116"/>
      <c r="BQ182" s="111"/>
      <c r="BR182" s="109"/>
      <c r="BS182" s="109"/>
      <c r="BT182" s="109"/>
      <c r="BU182" s="109"/>
      <c r="BV182" s="109"/>
      <c r="BW182" s="109"/>
      <c r="BX182" s="109"/>
      <c r="BY182" s="144"/>
      <c r="BZ182" s="109"/>
      <c r="CA182" s="144"/>
      <c r="CB182" s="113"/>
      <c r="CC182" s="113"/>
      <c r="CD182" s="109"/>
      <c r="CE182" s="109"/>
      <c r="CF182" s="116"/>
      <c r="CG182" s="111"/>
      <c r="CH182" s="109"/>
      <c r="CI182" s="109"/>
      <c r="CJ182" s="109"/>
      <c r="CK182" s="109"/>
      <c r="CL182" s="109"/>
      <c r="CM182" s="109"/>
      <c r="CN182" s="116"/>
      <c r="CO182" s="111"/>
      <c r="CP182" s="109"/>
      <c r="CQ182" s="109"/>
      <c r="CR182" s="113"/>
      <c r="CS182" s="113"/>
      <c r="CT182" s="109"/>
      <c r="CU182" s="109"/>
      <c r="CV182" s="113"/>
      <c r="CW182" s="144"/>
      <c r="CX182" s="113"/>
      <c r="CY182" s="109"/>
      <c r="CZ182" s="113"/>
      <c r="DA182" s="112"/>
      <c r="DB182" s="109"/>
      <c r="DC182" s="109"/>
      <c r="DD182" s="116"/>
      <c r="DE182" s="111"/>
      <c r="DF182" s="109"/>
      <c r="DG182" s="109"/>
      <c r="DH182" s="109"/>
      <c r="DI182" s="109"/>
      <c r="DJ182" s="109"/>
      <c r="DK182" s="109"/>
      <c r="DL182" s="116"/>
      <c r="DM182" s="111"/>
      <c r="DN182" s="109"/>
      <c r="DO182" s="109"/>
      <c r="DP182" s="109"/>
      <c r="DQ182" s="109"/>
      <c r="DR182" s="109"/>
      <c r="DS182" s="109"/>
      <c r="DT182" s="116"/>
      <c r="DU182" s="111"/>
      <c r="DV182" s="109"/>
      <c r="DW182" s="109"/>
      <c r="DX182" s="109"/>
      <c r="DY182" s="109"/>
      <c r="DZ182" s="109"/>
      <c r="EA182" s="109"/>
      <c r="EB182" s="116"/>
      <c r="EC182" s="111"/>
      <c r="ED182" s="109"/>
      <c r="EE182" s="109"/>
      <c r="EF182" s="109"/>
      <c r="EG182" s="109"/>
      <c r="EH182" s="109"/>
      <c r="EI182" s="109"/>
      <c r="EJ182" s="116"/>
      <c r="EK182" s="111"/>
      <c r="EL182" s="109"/>
      <c r="EM182" s="109"/>
      <c r="EN182" s="109"/>
      <c r="EO182" s="109"/>
      <c r="EP182" s="109"/>
      <c r="EQ182" s="109"/>
      <c r="ER182" s="116"/>
      <c r="ES182" s="111"/>
      <c r="ET182" s="109"/>
      <c r="EU182" s="109"/>
      <c r="EV182" s="109"/>
      <c r="EW182" s="109"/>
      <c r="EX182" s="109"/>
      <c r="EY182" s="109"/>
      <c r="EZ182" s="116"/>
      <c r="FA182" s="111"/>
      <c r="FB182" s="109"/>
      <c r="FC182" s="109"/>
      <c r="FD182" s="109"/>
      <c r="FE182" s="109"/>
      <c r="FF182" s="109"/>
      <c r="FG182" s="109"/>
      <c r="FH182" s="116"/>
      <c r="FI182" s="111"/>
      <c r="FJ182" s="109"/>
      <c r="FK182" s="109"/>
      <c r="FL182" s="109"/>
      <c r="FM182" s="109"/>
      <c r="FN182" s="113"/>
      <c r="FO182" s="109"/>
      <c r="FP182" s="116"/>
      <c r="FQ182" s="111"/>
      <c r="FR182" s="113"/>
      <c r="FS182" s="111"/>
      <c r="FT182" s="109"/>
      <c r="FU182" s="113"/>
      <c r="FV182" s="113"/>
      <c r="FW182" s="109"/>
      <c r="FX182" s="116"/>
      <c r="FY182" s="111"/>
      <c r="FZ182" s="109"/>
      <c r="GA182" s="109"/>
      <c r="GB182" s="109"/>
      <c r="GC182" s="109"/>
      <c r="GD182" s="109"/>
      <c r="GE182" s="109"/>
      <c r="GF182" s="116"/>
      <c r="GG182" s="111"/>
      <c r="GH182" s="109"/>
      <c r="GI182" s="109"/>
      <c r="GJ182" s="109"/>
      <c r="GK182" s="109"/>
      <c r="GL182" s="109"/>
      <c r="GM182" s="109"/>
      <c r="GN182" s="109"/>
      <c r="GO182" s="111"/>
      <c r="GP182" s="109"/>
      <c r="GQ182" s="109"/>
      <c r="GR182" s="109"/>
      <c r="GS182" s="112"/>
      <c r="GT182" s="109"/>
      <c r="GU182" s="109"/>
      <c r="GV182" s="109"/>
      <c r="GW182" s="116"/>
    </row>
    <row r="183" spans="1:205" s="151" customFormat="1" ht="15" customHeight="1">
      <c r="A183" s="145"/>
      <c r="B183" s="146"/>
      <c r="C183" s="146"/>
      <c r="D183" s="936">
        <v>8</v>
      </c>
      <c r="E183" s="936"/>
      <c r="F183" s="122"/>
      <c r="G183" s="122"/>
      <c r="H183" s="122"/>
      <c r="I183" s="147"/>
      <c r="J183" s="122"/>
      <c r="K183" s="122"/>
      <c r="L183" s="936">
        <v>9</v>
      </c>
      <c r="M183" s="936"/>
      <c r="N183" s="936"/>
      <c r="O183" s="936"/>
      <c r="P183" s="936"/>
      <c r="Q183" s="936"/>
      <c r="R183" s="936">
        <v>10</v>
      </c>
      <c r="S183" s="936"/>
      <c r="T183" s="936"/>
      <c r="U183" s="936"/>
      <c r="V183" s="936"/>
      <c r="W183" s="936"/>
      <c r="X183" s="936"/>
      <c r="Y183" s="936"/>
      <c r="Z183" s="936">
        <v>11</v>
      </c>
      <c r="AA183" s="936"/>
      <c r="AB183" s="936"/>
      <c r="AC183" s="936"/>
      <c r="AD183" s="936"/>
      <c r="AE183" s="936"/>
      <c r="AF183" s="936"/>
      <c r="AG183" s="936"/>
      <c r="AH183" s="122"/>
      <c r="AI183" s="936">
        <v>12</v>
      </c>
      <c r="AJ183" s="936"/>
      <c r="AK183" s="936"/>
      <c r="AL183" s="122"/>
      <c r="AM183" s="122"/>
      <c r="AN183" s="122"/>
      <c r="AO183" s="122"/>
      <c r="AP183" s="936">
        <v>13</v>
      </c>
      <c r="AQ183" s="936"/>
      <c r="AR183" s="936"/>
      <c r="AS183" s="936"/>
      <c r="AT183" s="936"/>
      <c r="AU183" s="936"/>
      <c r="AV183" s="936"/>
      <c r="AW183" s="936"/>
      <c r="AX183" s="936">
        <v>14</v>
      </c>
      <c r="AY183" s="936"/>
      <c r="AZ183" s="936"/>
      <c r="BA183" s="936"/>
      <c r="BB183" s="936"/>
      <c r="BC183" s="936"/>
      <c r="BD183" s="936"/>
      <c r="BE183" s="936"/>
      <c r="BF183" s="936">
        <v>15</v>
      </c>
      <c r="BG183" s="936"/>
      <c r="BH183" s="936"/>
      <c r="BI183" s="936"/>
      <c r="BJ183" s="936"/>
      <c r="BK183" s="936"/>
      <c r="BL183" s="936"/>
      <c r="BM183" s="936"/>
      <c r="BN183" s="936">
        <v>16</v>
      </c>
      <c r="BO183" s="936"/>
      <c r="BP183" s="936"/>
      <c r="BQ183" s="936"/>
      <c r="BR183" s="936"/>
      <c r="BS183" s="936"/>
      <c r="BT183" s="122"/>
      <c r="BU183" s="122"/>
      <c r="BV183" s="122"/>
      <c r="BW183" s="936">
        <v>17</v>
      </c>
      <c r="BX183" s="936"/>
      <c r="BY183" s="936"/>
      <c r="BZ183" s="936"/>
      <c r="CA183" s="145"/>
      <c r="CB183" s="122"/>
      <c r="CC183" s="122"/>
      <c r="CD183" s="936">
        <v>18</v>
      </c>
      <c r="CE183" s="936"/>
      <c r="CF183" s="936"/>
      <c r="CG183" s="936"/>
      <c r="CH183" s="936"/>
      <c r="CI183" s="936"/>
      <c r="CJ183" s="936"/>
      <c r="CK183" s="936"/>
      <c r="CL183" s="936">
        <v>19</v>
      </c>
      <c r="CM183" s="936"/>
      <c r="CN183" s="936"/>
      <c r="CO183" s="936"/>
      <c r="CP183" s="936"/>
      <c r="CQ183" s="936"/>
      <c r="CR183" s="122"/>
      <c r="CS183" s="122"/>
      <c r="CT183" s="936">
        <v>20</v>
      </c>
      <c r="CU183" s="936"/>
      <c r="CV183" s="936"/>
      <c r="CW183" s="936"/>
      <c r="CX183" s="936"/>
      <c r="CY183" s="936"/>
      <c r="CZ183" s="109"/>
      <c r="DA183" s="115"/>
      <c r="DB183" s="936">
        <v>21</v>
      </c>
      <c r="DC183" s="936"/>
      <c r="DD183" s="936"/>
      <c r="DE183" s="936"/>
      <c r="DF183" s="936"/>
      <c r="DG183" s="936"/>
      <c r="DH183" s="936"/>
      <c r="DI183" s="936"/>
      <c r="DJ183" s="936">
        <v>22</v>
      </c>
      <c r="DK183" s="936"/>
      <c r="DL183" s="936"/>
      <c r="DM183" s="936"/>
      <c r="DN183" s="936"/>
      <c r="DO183" s="936"/>
      <c r="DP183" s="936"/>
      <c r="DQ183" s="936"/>
      <c r="DR183" s="936">
        <v>23</v>
      </c>
      <c r="DS183" s="936"/>
      <c r="DT183" s="936"/>
      <c r="DU183" s="936"/>
      <c r="DV183" s="936"/>
      <c r="DW183" s="936"/>
      <c r="DX183" s="936"/>
      <c r="DY183" s="936"/>
      <c r="DZ183" s="936">
        <v>0</v>
      </c>
      <c r="EA183" s="936"/>
      <c r="EB183" s="936"/>
      <c r="EC183" s="936"/>
      <c r="ED183" s="936"/>
      <c r="EE183" s="936"/>
      <c r="EF183" s="936"/>
      <c r="EG183" s="936"/>
      <c r="EH183" s="936">
        <v>1</v>
      </c>
      <c r="EI183" s="936"/>
      <c r="EJ183" s="936"/>
      <c r="EK183" s="936"/>
      <c r="EL183" s="936"/>
      <c r="EM183" s="936"/>
      <c r="EN183" s="936"/>
      <c r="EO183" s="936"/>
      <c r="EP183" s="936"/>
      <c r="EQ183" s="936"/>
      <c r="ER183" s="936">
        <v>2</v>
      </c>
      <c r="ES183" s="936"/>
      <c r="ET183" s="936"/>
      <c r="EU183" s="936"/>
      <c r="EV183" s="936"/>
      <c r="EW183" s="936"/>
      <c r="EX183" s="936"/>
      <c r="EY183" s="936"/>
      <c r="EZ183" s="936">
        <v>3</v>
      </c>
      <c r="FA183" s="936"/>
      <c r="FB183" s="936"/>
      <c r="FC183" s="936"/>
      <c r="FD183" s="936"/>
      <c r="FE183" s="936"/>
      <c r="FF183" s="936"/>
      <c r="FG183" s="936"/>
      <c r="FH183" s="936">
        <v>4</v>
      </c>
      <c r="FI183" s="936"/>
      <c r="FJ183" s="936"/>
      <c r="FK183" s="936"/>
      <c r="FL183" s="936"/>
      <c r="FM183" s="936"/>
      <c r="FN183" s="122"/>
      <c r="FO183" s="122"/>
      <c r="FP183" s="936">
        <v>5</v>
      </c>
      <c r="FQ183" s="936"/>
      <c r="FR183" s="122"/>
      <c r="FS183" s="145"/>
      <c r="FT183" s="122"/>
      <c r="FU183" s="122"/>
      <c r="FV183" s="122"/>
      <c r="FW183" s="122"/>
      <c r="FX183" s="936">
        <v>6</v>
      </c>
      <c r="FY183" s="936"/>
      <c r="FZ183" s="936"/>
      <c r="GA183" s="936"/>
      <c r="GB183" s="936"/>
      <c r="GC183" s="936"/>
      <c r="GD183" s="936"/>
      <c r="GE183" s="936"/>
      <c r="GF183" s="936">
        <v>7</v>
      </c>
      <c r="GG183" s="936"/>
      <c r="GH183" s="936"/>
      <c r="GI183" s="936"/>
      <c r="GJ183" s="936"/>
      <c r="GK183" s="936"/>
      <c r="GL183" s="936"/>
      <c r="GM183" s="936"/>
      <c r="GN183" s="936">
        <v>8</v>
      </c>
      <c r="GO183" s="936"/>
      <c r="GP183" s="123"/>
      <c r="GQ183" s="123"/>
      <c r="GR183" s="123"/>
      <c r="GS183" s="149"/>
      <c r="GT183" s="123"/>
      <c r="GU183" s="123"/>
      <c r="GV183" s="123"/>
      <c r="GW183" s="150"/>
    </row>
    <row r="184" spans="1:205" ht="15" customHeight="1">
      <c r="A184" s="111"/>
      <c r="B184" s="109"/>
      <c r="C184" s="109"/>
      <c r="D184" s="109"/>
      <c r="E184" s="152"/>
      <c r="F184" s="951">
        <v>0.35416666666666669</v>
      </c>
      <c r="G184" s="951"/>
      <c r="H184" s="951"/>
      <c r="I184" s="951"/>
      <c r="J184" s="951"/>
      <c r="K184" s="951"/>
      <c r="L184" s="951"/>
      <c r="M184" s="122"/>
      <c r="N184" s="109"/>
      <c r="O184" s="109"/>
      <c r="P184" s="109"/>
      <c r="Q184" s="109"/>
      <c r="R184" s="109"/>
      <c r="S184" s="109"/>
      <c r="T184" s="122"/>
      <c r="U184" s="122"/>
      <c r="V184" s="109"/>
      <c r="W184" s="109"/>
      <c r="X184" s="109"/>
      <c r="Y184" s="109"/>
      <c r="Z184" s="109"/>
      <c r="AA184" s="109"/>
      <c r="AB184" s="122"/>
      <c r="AC184" s="122"/>
      <c r="AD184" s="109"/>
      <c r="AE184" s="109"/>
      <c r="AF184" s="109"/>
      <c r="AG184" s="109"/>
      <c r="AH184" s="109"/>
      <c r="AI184" s="153"/>
      <c r="AJ184" s="153"/>
      <c r="AK184" s="153"/>
      <c r="AL184" s="153"/>
      <c r="AM184" s="153"/>
      <c r="AN184" s="153"/>
      <c r="AO184" s="153"/>
      <c r="AP184" s="153"/>
      <c r="AQ184" s="152"/>
      <c r="AR184" s="152"/>
      <c r="AS184" s="152"/>
      <c r="AT184" s="152"/>
      <c r="AU184" s="154"/>
      <c r="AV184" s="152"/>
      <c r="AW184" s="152"/>
      <c r="AX184" s="152"/>
      <c r="AY184" s="152"/>
      <c r="AZ184" s="152"/>
      <c r="BA184" s="152"/>
      <c r="BB184" s="152"/>
      <c r="BC184" s="152"/>
      <c r="BD184" s="152"/>
      <c r="BE184" s="152"/>
      <c r="BF184" s="152"/>
      <c r="BG184" s="152"/>
      <c r="BH184" s="152"/>
      <c r="BI184" s="152"/>
      <c r="BJ184" s="152"/>
      <c r="BK184" s="152"/>
      <c r="BL184" s="152"/>
      <c r="BM184" s="152"/>
      <c r="BN184" s="152"/>
      <c r="BO184" s="152"/>
      <c r="BP184" s="152"/>
      <c r="BQ184" s="152"/>
      <c r="BR184" s="152"/>
      <c r="BS184" s="152"/>
      <c r="BT184" s="152"/>
      <c r="BU184" s="152"/>
      <c r="BV184" s="152"/>
      <c r="BW184" s="152"/>
      <c r="BX184" s="152"/>
      <c r="BY184" s="152"/>
      <c r="BZ184" s="952" t="s">
        <v>271</v>
      </c>
      <c r="CA184" s="952"/>
      <c r="CB184" s="952"/>
      <c r="CC184" s="952"/>
      <c r="CD184" s="952"/>
      <c r="CE184" s="952"/>
      <c r="CF184" s="952"/>
      <c r="CG184" s="155"/>
      <c r="CH184" s="109"/>
      <c r="CI184" s="109"/>
      <c r="CJ184" s="109"/>
      <c r="CK184" s="109"/>
      <c r="CL184" s="109"/>
      <c r="CM184" s="109"/>
      <c r="CN184" s="109"/>
      <c r="CO184" s="109"/>
      <c r="CP184" s="109"/>
      <c r="CQ184" s="109"/>
      <c r="CR184" s="109"/>
      <c r="CS184" s="109"/>
      <c r="CT184" s="109"/>
      <c r="CU184" s="109"/>
      <c r="CV184" s="109"/>
      <c r="CW184" s="951">
        <v>0.85416666666666663</v>
      </c>
      <c r="CX184" s="936"/>
      <c r="CY184" s="936"/>
      <c r="CZ184" s="936"/>
      <c r="DA184" s="936"/>
      <c r="DB184" s="936"/>
      <c r="DC184" s="936"/>
      <c r="DD184" s="936"/>
      <c r="DE184" s="109"/>
      <c r="DF184" s="109"/>
      <c r="DG184" s="109"/>
      <c r="DH184" s="109"/>
      <c r="DI184" s="109"/>
      <c r="DJ184" s="109"/>
      <c r="DK184" s="109"/>
      <c r="DL184" s="109"/>
      <c r="DM184" s="109"/>
      <c r="DN184" s="109"/>
      <c r="DO184" s="109"/>
      <c r="DP184" s="109"/>
      <c r="DQ184" s="109"/>
      <c r="DR184" s="109"/>
      <c r="DS184" s="109"/>
      <c r="DT184" s="109"/>
      <c r="DU184" s="109"/>
      <c r="DV184" s="109"/>
      <c r="DW184" s="109"/>
      <c r="DX184" s="109"/>
      <c r="DY184" s="109"/>
      <c r="DZ184" s="109"/>
      <c r="EA184" s="109"/>
      <c r="EB184" s="109"/>
      <c r="EC184" s="109"/>
      <c r="ED184" s="109"/>
      <c r="EE184" s="109"/>
      <c r="EF184" s="109"/>
      <c r="EG184" s="109"/>
      <c r="EH184" s="109"/>
      <c r="EI184" s="109"/>
      <c r="EJ184" s="109"/>
      <c r="EK184" s="109"/>
      <c r="EL184" s="109"/>
      <c r="EM184" s="109"/>
      <c r="EN184" s="109"/>
      <c r="EO184" s="109"/>
      <c r="EP184" s="109"/>
      <c r="EQ184" s="109"/>
      <c r="ER184" s="109"/>
      <c r="ES184" s="109"/>
      <c r="ET184" s="109"/>
      <c r="EU184" s="109"/>
      <c r="EV184" s="109"/>
      <c r="EW184" s="109"/>
      <c r="EX184" s="109"/>
      <c r="EY184" s="109"/>
      <c r="EZ184" s="109"/>
      <c r="FA184" s="109"/>
      <c r="FB184" s="109"/>
      <c r="FC184" s="109"/>
      <c r="FD184" s="109"/>
      <c r="FE184" s="109"/>
      <c r="FF184" s="109"/>
      <c r="FG184" s="109"/>
      <c r="FH184" s="109"/>
      <c r="FI184" s="109"/>
      <c r="FJ184" s="109"/>
      <c r="FK184" s="109"/>
      <c r="FL184" s="109"/>
      <c r="FM184" s="109"/>
      <c r="FN184" s="109"/>
      <c r="FO184" s="109"/>
      <c r="FP184" s="109"/>
      <c r="FQ184" s="953">
        <v>0.21875</v>
      </c>
      <c r="FR184" s="953"/>
      <c r="FS184" s="953"/>
      <c r="FT184" s="953"/>
      <c r="FU184" s="953"/>
      <c r="FV184" s="953"/>
      <c r="FW184" s="953"/>
      <c r="FX184" s="953"/>
      <c r="FY184" s="109"/>
      <c r="FZ184" s="109"/>
      <c r="GA184" s="109"/>
      <c r="GB184" s="109"/>
      <c r="GC184" s="109"/>
      <c r="GD184" s="109"/>
      <c r="GE184" s="109"/>
      <c r="GF184" s="109"/>
      <c r="GG184" s="109"/>
      <c r="GH184" s="109"/>
      <c r="GI184" s="109"/>
      <c r="GJ184" s="109"/>
      <c r="GK184" s="109"/>
      <c r="GL184" s="109"/>
      <c r="GM184" s="109"/>
      <c r="GN184" s="109"/>
      <c r="GO184" s="951">
        <v>0.35416666666666669</v>
      </c>
      <c r="GP184" s="951"/>
      <c r="GQ184" s="951"/>
      <c r="GR184" s="951"/>
      <c r="GS184" s="951"/>
      <c r="GT184" s="951"/>
      <c r="GU184" s="951"/>
      <c r="GV184" s="109"/>
      <c r="GW184" s="116"/>
    </row>
    <row r="185" spans="1:205" ht="15" customHeight="1">
      <c r="A185" s="215"/>
      <c r="B185" s="109"/>
      <c r="C185" s="109"/>
      <c r="D185" s="109"/>
      <c r="E185" s="152"/>
      <c r="F185" s="122"/>
      <c r="G185" s="122"/>
      <c r="H185" s="122"/>
      <c r="I185" s="122"/>
      <c r="J185" s="122"/>
      <c r="K185" s="122"/>
      <c r="L185" s="122"/>
      <c r="M185" s="122"/>
      <c r="N185" s="109"/>
      <c r="O185" s="109"/>
      <c r="P185" s="109"/>
      <c r="Q185" s="109"/>
      <c r="R185" s="109"/>
      <c r="S185" s="109"/>
      <c r="T185" s="122"/>
      <c r="U185" s="122"/>
      <c r="V185" s="109"/>
      <c r="W185" s="109"/>
      <c r="X185" s="109"/>
      <c r="Y185" s="109"/>
      <c r="Z185" s="109"/>
      <c r="AA185" s="109"/>
      <c r="AB185" s="122"/>
      <c r="AC185" s="122"/>
      <c r="AD185" s="109"/>
      <c r="AE185" s="109"/>
      <c r="AF185" s="109"/>
      <c r="AG185" s="109"/>
      <c r="AH185" s="109"/>
      <c r="AI185" s="109"/>
      <c r="AJ185" s="122"/>
      <c r="AK185" s="122"/>
      <c r="AL185" s="109"/>
      <c r="AM185" s="109"/>
      <c r="AN185" s="109"/>
      <c r="AO185" s="109"/>
      <c r="AP185" s="109"/>
      <c r="AQ185" s="109"/>
      <c r="AR185" s="109"/>
      <c r="AS185" s="109"/>
      <c r="AT185" s="109"/>
      <c r="AU185" s="109"/>
      <c r="AV185" s="109"/>
      <c r="AW185" s="109"/>
      <c r="AX185" s="109"/>
      <c r="AY185" s="109"/>
      <c r="AZ185" s="109"/>
      <c r="BA185" s="152"/>
      <c r="BB185" s="152"/>
      <c r="BC185" s="152"/>
      <c r="BD185" s="152"/>
      <c r="BE185" s="152"/>
      <c r="BF185" s="152"/>
      <c r="BG185" s="152"/>
      <c r="BH185" s="152"/>
      <c r="BI185" s="152"/>
      <c r="BJ185" s="152"/>
      <c r="BK185" s="152"/>
      <c r="BL185" s="152"/>
      <c r="BM185" s="152"/>
      <c r="BN185" s="152"/>
      <c r="BO185" s="152"/>
      <c r="BP185" s="152"/>
      <c r="BQ185" s="152"/>
      <c r="BR185" s="152"/>
      <c r="BS185" s="152"/>
      <c r="BT185" s="152"/>
      <c r="BU185" s="152"/>
      <c r="BV185" s="152"/>
      <c r="BW185" s="152"/>
      <c r="BX185" s="152"/>
      <c r="BY185" s="152"/>
      <c r="BZ185" s="109"/>
      <c r="CA185" s="109"/>
      <c r="CB185" s="109"/>
      <c r="CC185" s="109"/>
      <c r="CD185" s="109"/>
      <c r="CE185" s="109"/>
      <c r="CF185" s="109"/>
      <c r="CG185" s="155"/>
      <c r="CH185" s="109"/>
      <c r="CI185" s="109"/>
      <c r="CJ185" s="109"/>
      <c r="CK185" s="109"/>
      <c r="CL185" s="109"/>
      <c r="CM185" s="109"/>
      <c r="CN185" s="109"/>
      <c r="CO185" s="109"/>
      <c r="CP185" s="109"/>
      <c r="CQ185" s="109"/>
      <c r="CR185" s="109"/>
      <c r="CS185" s="109"/>
      <c r="CT185" s="109"/>
      <c r="CU185" s="109"/>
      <c r="CV185" s="109"/>
      <c r="CW185" s="109"/>
      <c r="CX185" s="946" t="s">
        <v>272</v>
      </c>
      <c r="CY185" s="946"/>
      <c r="CZ185" s="946"/>
      <c r="DA185" s="946"/>
      <c r="DB185" s="946"/>
      <c r="DC185" s="946"/>
      <c r="DD185" s="109"/>
      <c r="DE185" s="109"/>
      <c r="DF185" s="109"/>
      <c r="DG185" s="109"/>
      <c r="DH185" s="109"/>
      <c r="DI185" s="109"/>
      <c r="DJ185" s="109"/>
      <c r="DK185" s="109"/>
      <c r="DL185" s="109"/>
      <c r="DM185" s="109"/>
      <c r="DN185" s="109"/>
      <c r="DO185" s="109"/>
      <c r="DP185" s="109"/>
      <c r="DQ185" s="109"/>
      <c r="DR185" s="109"/>
      <c r="DS185" s="109"/>
      <c r="DT185" s="109"/>
      <c r="DU185" s="109"/>
      <c r="DV185" s="109"/>
      <c r="DW185" s="109"/>
      <c r="DX185" s="109"/>
      <c r="DY185" s="109"/>
      <c r="DZ185" s="109"/>
      <c r="EA185" s="109"/>
      <c r="EB185" s="109"/>
      <c r="EC185" s="109"/>
      <c r="ED185" s="109"/>
      <c r="EE185" s="109"/>
      <c r="EF185" s="109"/>
      <c r="EG185" s="109"/>
      <c r="EH185" s="109"/>
      <c r="EI185" s="109"/>
      <c r="EJ185" s="109"/>
      <c r="EK185" s="109"/>
      <c r="EL185" s="109"/>
      <c r="EM185" s="109"/>
      <c r="EN185" s="109"/>
      <c r="EO185" s="109"/>
      <c r="EP185" s="109"/>
      <c r="EQ185" s="109"/>
      <c r="ER185" s="109"/>
      <c r="ES185" s="109"/>
      <c r="ET185" s="109"/>
      <c r="EU185" s="109"/>
      <c r="EV185" s="109"/>
      <c r="EW185" s="109"/>
      <c r="EX185" s="109"/>
      <c r="EY185" s="109"/>
      <c r="EZ185" s="109"/>
      <c r="FA185" s="109"/>
      <c r="FB185" s="109"/>
      <c r="FC185" s="109"/>
      <c r="FD185" s="109"/>
      <c r="FE185" s="109"/>
      <c r="FF185" s="109"/>
      <c r="FG185" s="109"/>
      <c r="FH185" s="109"/>
      <c r="FI185" s="109"/>
      <c r="FJ185" s="109"/>
      <c r="FK185" s="109"/>
      <c r="FL185" s="109"/>
      <c r="FM185" s="109"/>
      <c r="FN185" s="109"/>
      <c r="FO185" s="109"/>
      <c r="FP185" s="109"/>
      <c r="FQ185" s="109"/>
      <c r="FR185" s="109"/>
      <c r="FS185" s="109"/>
      <c r="FT185" s="109"/>
      <c r="FU185" s="109"/>
      <c r="FV185" s="109"/>
      <c r="FW185" s="109"/>
      <c r="FX185" s="155"/>
      <c r="FY185" s="109"/>
      <c r="FZ185" s="109"/>
      <c r="GA185" s="109"/>
      <c r="GB185" s="109"/>
      <c r="GC185" s="109"/>
      <c r="GD185" s="109"/>
      <c r="GE185" s="109"/>
      <c r="GF185" s="109"/>
      <c r="GG185" s="109"/>
      <c r="GH185" s="109"/>
      <c r="GI185" s="109"/>
      <c r="GJ185" s="109"/>
      <c r="GK185" s="109"/>
      <c r="GL185" s="109"/>
      <c r="GM185" s="109"/>
      <c r="GN185" s="109"/>
      <c r="GO185" s="109"/>
      <c r="GP185" s="109"/>
      <c r="GQ185" s="109"/>
      <c r="GR185" s="109"/>
      <c r="GS185" s="109"/>
      <c r="GT185" s="109"/>
      <c r="GU185" s="109"/>
      <c r="GV185" s="109"/>
      <c r="GW185" s="116"/>
    </row>
    <row r="186" spans="1:205" ht="15" customHeight="1">
      <c r="A186" s="215"/>
      <c r="B186" s="109"/>
      <c r="C186" s="109"/>
      <c r="D186" s="109"/>
      <c r="E186" s="152"/>
      <c r="F186" s="122"/>
      <c r="G186" s="122"/>
      <c r="H186" s="122"/>
      <c r="I186" s="161" t="s">
        <v>245</v>
      </c>
      <c r="J186" s="161"/>
      <c r="K186" s="161"/>
      <c r="L186" s="161"/>
      <c r="M186" s="161"/>
      <c r="N186" s="161"/>
      <c r="O186" s="161"/>
      <c r="P186" s="161"/>
      <c r="Q186" s="161"/>
      <c r="R186" s="161"/>
      <c r="S186" s="161"/>
      <c r="T186" s="161"/>
      <c r="U186" s="161"/>
      <c r="V186" s="161"/>
      <c r="W186" s="161"/>
      <c r="X186" s="161"/>
      <c r="Y186" s="162"/>
      <c r="Z186" s="161"/>
      <c r="AA186" s="161"/>
      <c r="AB186" s="161"/>
      <c r="AC186" s="161"/>
      <c r="AD186" s="161"/>
      <c r="AE186" s="161"/>
      <c r="AF186" s="161"/>
      <c r="AG186" s="161"/>
      <c r="AH186" s="161"/>
      <c r="AI186" s="161"/>
      <c r="AJ186" s="161"/>
      <c r="AK186" s="161"/>
      <c r="AL186" s="109"/>
      <c r="AM186" s="109"/>
      <c r="AN186" s="109"/>
      <c r="AO186" s="109"/>
      <c r="AP186" s="109"/>
      <c r="AQ186" s="109"/>
      <c r="AR186" s="109"/>
      <c r="AS186" s="109"/>
      <c r="AT186" s="109"/>
      <c r="AU186" s="109"/>
      <c r="AV186" s="109"/>
      <c r="AW186" s="109"/>
      <c r="AX186" s="109"/>
      <c r="AY186" s="109"/>
      <c r="AZ186" s="109"/>
      <c r="BA186" s="109"/>
      <c r="BB186" s="109"/>
      <c r="BC186" s="109"/>
      <c r="BD186" s="109"/>
      <c r="BE186" s="109"/>
      <c r="BF186" s="109"/>
      <c r="BG186" s="109"/>
      <c r="BH186" s="109"/>
      <c r="BI186" s="109"/>
      <c r="BJ186" s="109"/>
      <c r="BK186" s="109"/>
      <c r="BL186" s="109"/>
      <c r="BM186" s="109"/>
      <c r="BN186" s="109"/>
      <c r="BO186" s="109"/>
      <c r="BP186" s="109"/>
      <c r="BQ186" s="109"/>
      <c r="BR186" s="109"/>
      <c r="BS186" s="109"/>
      <c r="BT186" s="109"/>
      <c r="BU186" s="109"/>
      <c r="BV186" s="152"/>
      <c r="BW186" s="152"/>
      <c r="BX186" s="152"/>
      <c r="BY186" s="152"/>
      <c r="BZ186" s="109"/>
      <c r="CA186" s="109"/>
      <c r="CB186" s="109"/>
      <c r="CC186" s="109"/>
      <c r="CD186" s="109"/>
      <c r="CE186" s="109"/>
      <c r="CF186" s="109"/>
      <c r="CG186" s="155"/>
      <c r="CH186" s="109"/>
      <c r="CI186" s="109"/>
      <c r="CJ186" s="109"/>
      <c r="CK186" s="109"/>
      <c r="CL186" s="109"/>
      <c r="CM186" s="109"/>
      <c r="CN186" s="109"/>
      <c r="CO186" s="109"/>
      <c r="CP186" s="109"/>
      <c r="CQ186" s="109"/>
      <c r="CR186" s="109"/>
      <c r="CS186" s="109"/>
      <c r="CT186" s="109"/>
      <c r="CU186" s="109"/>
      <c r="CV186" s="109"/>
      <c r="CW186" s="109"/>
      <c r="CX186" s="205"/>
      <c r="CY186" s="205"/>
      <c r="CZ186" s="205"/>
      <c r="DA186" s="205"/>
      <c r="DB186" s="205"/>
      <c r="DC186" s="205"/>
      <c r="DD186" s="109"/>
      <c r="DE186" s="109"/>
      <c r="DF186" s="109"/>
      <c r="DG186" s="109"/>
      <c r="DH186" s="109"/>
      <c r="DI186" s="109"/>
      <c r="DJ186" s="109"/>
      <c r="DK186" s="109"/>
      <c r="DL186" s="109"/>
      <c r="DM186" s="109"/>
      <c r="DN186" s="109"/>
      <c r="DO186" s="109"/>
      <c r="DP186" s="109"/>
      <c r="DQ186" s="109"/>
      <c r="DR186" s="109"/>
      <c r="DS186" s="109"/>
      <c r="DT186" s="109"/>
      <c r="DU186" s="109"/>
      <c r="DV186" s="109"/>
      <c r="DW186" s="109"/>
      <c r="DX186" s="109"/>
      <c r="DY186" s="109"/>
      <c r="DZ186" s="109"/>
      <c r="EA186" s="109"/>
      <c r="EB186" s="109"/>
      <c r="EC186" s="109"/>
      <c r="ED186" s="109"/>
      <c r="EE186" s="109"/>
      <c r="EF186" s="109"/>
      <c r="EG186" s="109"/>
      <c r="EH186" s="109"/>
      <c r="EI186" s="109"/>
      <c r="EJ186" s="109"/>
      <c r="EK186" s="109"/>
      <c r="EL186" s="109"/>
      <c r="EM186" s="109"/>
      <c r="EN186" s="109"/>
      <c r="EO186" s="109"/>
      <c r="EP186" s="109"/>
      <c r="EQ186" s="109"/>
      <c r="ER186" s="109"/>
      <c r="ES186" s="109"/>
      <c r="ET186" s="109"/>
      <c r="EU186" s="109"/>
      <c r="EV186" s="109"/>
      <c r="EW186" s="109"/>
      <c r="EX186" s="109"/>
      <c r="EY186" s="109"/>
      <c r="EZ186" s="109"/>
      <c r="FA186" s="109"/>
      <c r="FB186" s="109"/>
      <c r="FC186" s="109"/>
      <c r="FD186" s="109"/>
      <c r="FE186" s="109"/>
      <c r="FF186" s="109"/>
      <c r="FG186" s="109"/>
      <c r="FH186" s="109"/>
      <c r="FI186" s="109"/>
      <c r="FJ186" s="109"/>
      <c r="FK186" s="109"/>
      <c r="FL186" s="109"/>
      <c r="FM186" s="109"/>
      <c r="FN186" s="109"/>
      <c r="FO186" s="109"/>
      <c r="FP186" s="109"/>
      <c r="FQ186" s="109"/>
      <c r="FR186" s="109"/>
      <c r="FS186" s="109"/>
      <c r="FT186" s="109"/>
      <c r="FU186" s="109"/>
      <c r="FV186" s="109"/>
      <c r="FW186" s="109"/>
      <c r="FX186" s="155"/>
      <c r="FY186" s="109"/>
      <c r="FZ186" s="109"/>
      <c r="GA186" s="109"/>
      <c r="GB186" s="109"/>
      <c r="GC186" s="109"/>
      <c r="GD186" s="109"/>
      <c r="GE186" s="109"/>
      <c r="GF186" s="109"/>
      <c r="GG186" s="109"/>
      <c r="GH186" s="109"/>
      <c r="GI186" s="109"/>
      <c r="GJ186" s="109"/>
      <c r="GK186" s="109"/>
      <c r="GL186" s="109"/>
      <c r="GM186" s="109"/>
      <c r="GN186" s="109"/>
      <c r="GO186" s="109"/>
      <c r="GP186" s="109"/>
      <c r="GQ186" s="109"/>
      <c r="GR186" s="109"/>
      <c r="GS186" s="109"/>
      <c r="GT186" s="109"/>
      <c r="GU186" s="109"/>
      <c r="GV186" s="109"/>
      <c r="GW186" s="116"/>
    </row>
    <row r="187" spans="1:205" ht="6" customHeight="1">
      <c r="A187" s="215"/>
      <c r="B187" s="109"/>
      <c r="C187" s="109"/>
      <c r="D187" s="109"/>
      <c r="E187" s="152"/>
      <c r="F187" s="122"/>
      <c r="G187" s="122"/>
      <c r="H187" s="122"/>
      <c r="I187" s="161"/>
      <c r="J187" s="161"/>
      <c r="K187" s="161"/>
      <c r="L187" s="161"/>
      <c r="M187" s="161"/>
      <c r="N187" s="161"/>
      <c r="O187" s="161"/>
      <c r="P187" s="161"/>
      <c r="Q187" s="161"/>
      <c r="R187" s="161"/>
      <c r="S187" s="161"/>
      <c r="T187" s="161"/>
      <c r="U187" s="161"/>
      <c r="V187" s="161"/>
      <c r="W187" s="161"/>
      <c r="X187" s="161"/>
      <c r="Y187" s="162"/>
      <c r="Z187" s="161"/>
      <c r="AA187" s="161"/>
      <c r="AB187" s="161"/>
      <c r="AC187" s="161"/>
      <c r="AD187" s="161"/>
      <c r="AE187" s="161"/>
      <c r="AF187" s="161"/>
      <c r="AG187" s="161"/>
      <c r="AH187" s="161"/>
      <c r="AI187" s="161"/>
      <c r="AJ187" s="161"/>
      <c r="AK187" s="161"/>
      <c r="AL187" s="109"/>
      <c r="AM187" s="109"/>
      <c r="AN187" s="109"/>
      <c r="AO187" s="109"/>
      <c r="AP187" s="109"/>
      <c r="AQ187" s="109"/>
      <c r="AR187" s="109"/>
      <c r="AS187" s="109"/>
      <c r="AT187" s="109"/>
      <c r="AU187" s="109"/>
      <c r="AV187" s="109"/>
      <c r="AW187" s="109"/>
      <c r="AX187" s="109"/>
      <c r="AY187" s="109"/>
      <c r="AZ187" s="109"/>
      <c r="BA187" s="109"/>
      <c r="BB187" s="109"/>
      <c r="BC187" s="109"/>
      <c r="BD187" s="109"/>
      <c r="BE187" s="109"/>
      <c r="BF187" s="109"/>
      <c r="BG187" s="109"/>
      <c r="BH187" s="109"/>
      <c r="BI187" s="109"/>
      <c r="BJ187" s="109"/>
      <c r="BK187" s="109"/>
      <c r="BL187" s="109"/>
      <c r="BM187" s="109"/>
      <c r="BN187" s="109"/>
      <c r="BO187" s="109"/>
      <c r="BP187" s="109"/>
      <c r="BQ187" s="109"/>
      <c r="BR187" s="109"/>
      <c r="BS187" s="109"/>
      <c r="BT187" s="109"/>
      <c r="BU187" s="109"/>
      <c r="BV187" s="152"/>
      <c r="BW187" s="152"/>
      <c r="BX187" s="152"/>
      <c r="BY187" s="152"/>
      <c r="BZ187" s="109"/>
      <c r="CA187" s="109"/>
      <c r="CB187" s="109"/>
      <c r="CC187" s="109"/>
      <c r="CD187" s="109"/>
      <c r="CE187" s="109"/>
      <c r="CF187" s="109"/>
      <c r="CG187" s="155"/>
      <c r="CH187" s="109"/>
      <c r="CI187" s="109"/>
      <c r="CJ187" s="109"/>
      <c r="CK187" s="109"/>
      <c r="CL187" s="109"/>
      <c r="CM187" s="109"/>
      <c r="CN187" s="109"/>
      <c r="CO187" s="109"/>
      <c r="CP187" s="109"/>
      <c r="CQ187" s="109"/>
      <c r="CR187" s="109"/>
      <c r="CS187" s="109"/>
      <c r="CT187" s="109"/>
      <c r="CU187" s="109"/>
      <c r="CV187" s="109"/>
      <c r="CW187" s="109"/>
      <c r="CX187" s="205"/>
      <c r="CY187" s="205"/>
      <c r="CZ187" s="205"/>
      <c r="DA187" s="205"/>
      <c r="DB187" s="205"/>
      <c r="DC187" s="205"/>
      <c r="DD187" s="109"/>
      <c r="DE187" s="109"/>
      <c r="DF187" s="109"/>
      <c r="DG187" s="109"/>
      <c r="DH187" s="109"/>
      <c r="DI187" s="109"/>
      <c r="DJ187" s="109"/>
      <c r="DK187" s="109"/>
      <c r="DL187" s="109"/>
      <c r="DM187" s="109"/>
      <c r="DN187" s="109"/>
      <c r="DO187" s="109"/>
      <c r="DP187" s="109"/>
      <c r="DQ187" s="109"/>
      <c r="DR187" s="109"/>
      <c r="DS187" s="109"/>
      <c r="DT187" s="109"/>
      <c r="DU187" s="109"/>
      <c r="DV187" s="109"/>
      <c r="DW187" s="109"/>
      <c r="DX187" s="109"/>
      <c r="DY187" s="109"/>
      <c r="DZ187" s="109"/>
      <c r="EA187" s="109"/>
      <c r="EB187" s="109"/>
      <c r="EC187" s="109"/>
      <c r="ED187" s="109"/>
      <c r="EE187" s="109"/>
      <c r="EF187" s="109"/>
      <c r="EG187" s="109"/>
      <c r="EH187" s="109"/>
      <c r="EI187" s="109"/>
      <c r="EJ187" s="109"/>
      <c r="EK187" s="109"/>
      <c r="EL187" s="109"/>
      <c r="EM187" s="109"/>
      <c r="EN187" s="109"/>
      <c r="EO187" s="109"/>
      <c r="EP187" s="109"/>
      <c r="EQ187" s="109"/>
      <c r="ER187" s="109"/>
      <c r="ES187" s="109"/>
      <c r="ET187" s="109"/>
      <c r="EU187" s="109"/>
      <c r="EV187" s="109"/>
      <c r="EW187" s="109"/>
      <c r="EX187" s="109"/>
      <c r="EY187" s="109"/>
      <c r="EZ187" s="109"/>
      <c r="FA187" s="109"/>
      <c r="FB187" s="109"/>
      <c r="FC187" s="109"/>
      <c r="FD187" s="109"/>
      <c r="FE187" s="109"/>
      <c r="FF187" s="109"/>
      <c r="FG187" s="109"/>
      <c r="FH187" s="109"/>
      <c r="FI187" s="109"/>
      <c r="FJ187" s="109"/>
      <c r="FK187" s="109"/>
      <c r="FL187" s="109"/>
      <c r="FM187" s="109"/>
      <c r="FN187" s="109"/>
      <c r="FO187" s="109"/>
      <c r="FP187" s="109"/>
      <c r="FQ187" s="109"/>
      <c r="FR187" s="109"/>
      <c r="FS187" s="109"/>
      <c r="FT187" s="109"/>
      <c r="FU187" s="109"/>
      <c r="FV187" s="109"/>
      <c r="FW187" s="109"/>
      <c r="FX187" s="155"/>
      <c r="FY187" s="109"/>
      <c r="FZ187" s="109"/>
      <c r="GA187" s="109"/>
      <c r="GB187" s="109"/>
      <c r="GC187" s="109"/>
      <c r="GD187" s="109"/>
      <c r="GE187" s="109"/>
      <c r="GF187" s="109"/>
      <c r="GG187" s="109"/>
      <c r="GH187" s="109"/>
      <c r="GI187" s="109"/>
      <c r="GJ187" s="109"/>
      <c r="GK187" s="109"/>
      <c r="GL187" s="109"/>
      <c r="GM187" s="109"/>
      <c r="GN187" s="109"/>
      <c r="GO187" s="109"/>
      <c r="GP187" s="109"/>
      <c r="GQ187" s="109"/>
      <c r="GR187" s="109"/>
      <c r="GS187" s="109"/>
      <c r="GT187" s="109"/>
      <c r="GU187" s="109"/>
      <c r="GV187" s="109"/>
      <c r="GW187" s="116"/>
    </row>
    <row r="188" spans="1:205" ht="15" customHeight="1">
      <c r="A188" s="215"/>
      <c r="B188" s="109"/>
      <c r="C188" s="109"/>
      <c r="D188" s="109"/>
      <c r="E188" s="152"/>
      <c r="F188" s="122"/>
      <c r="G188" s="122"/>
      <c r="H188" s="122"/>
      <c r="I188" s="161"/>
      <c r="J188" s="161"/>
      <c r="K188" s="161" t="s">
        <v>246</v>
      </c>
      <c r="L188" s="161"/>
      <c r="M188" s="161"/>
      <c r="N188" s="161"/>
      <c r="O188" s="161"/>
      <c r="P188" s="161"/>
      <c r="Q188" s="161"/>
      <c r="R188" s="161"/>
      <c r="S188" s="161"/>
      <c r="T188" s="161"/>
      <c r="U188" s="161"/>
      <c r="V188" s="161"/>
      <c r="W188" s="161"/>
      <c r="X188" s="161"/>
      <c r="Y188" s="162"/>
      <c r="Z188" s="161"/>
      <c r="AA188" s="161"/>
      <c r="AB188" s="160"/>
      <c r="AC188" s="160"/>
      <c r="AD188" s="160"/>
      <c r="AE188" s="160"/>
      <c r="AF188" s="160"/>
      <c r="AG188" s="160"/>
      <c r="AH188" s="160"/>
      <c r="AI188" s="160"/>
      <c r="AJ188" s="161" t="s">
        <v>273</v>
      </c>
      <c r="AK188" s="161"/>
      <c r="AL188" s="109"/>
      <c r="AM188" s="109"/>
      <c r="AN188" s="109"/>
      <c r="AO188" s="109"/>
      <c r="AP188" s="109"/>
      <c r="AQ188" s="109"/>
      <c r="AR188" s="109"/>
      <c r="AS188" s="109"/>
      <c r="AT188" s="109"/>
      <c r="AU188" s="109"/>
      <c r="AV188" s="109"/>
      <c r="AW188" s="109"/>
      <c r="AX188" s="109"/>
      <c r="AY188" s="109"/>
      <c r="AZ188" s="109"/>
      <c r="BA188" s="109"/>
      <c r="BB188" s="109"/>
      <c r="BC188" s="109"/>
      <c r="BD188" s="109"/>
      <c r="BE188" s="109"/>
      <c r="BF188" s="109"/>
      <c r="BG188" s="109"/>
      <c r="BH188" s="109"/>
      <c r="BI188" s="109"/>
      <c r="BJ188" s="109"/>
      <c r="BK188" s="109"/>
      <c r="BL188" s="109"/>
      <c r="BM188" s="109"/>
      <c r="BN188" s="109"/>
      <c r="BO188" s="109"/>
      <c r="BP188" s="109"/>
      <c r="BQ188" s="109"/>
      <c r="BR188" s="109"/>
      <c r="BS188" s="109"/>
      <c r="BT188" s="109"/>
      <c r="BU188" s="109"/>
      <c r="BV188" s="152"/>
      <c r="BW188" s="152"/>
      <c r="BX188" s="152"/>
      <c r="BY188" s="152"/>
      <c r="BZ188" s="109"/>
      <c r="CA188" s="109"/>
      <c r="CB188" s="109"/>
      <c r="CC188" s="109"/>
      <c r="CD188" s="109"/>
      <c r="CE188" s="109"/>
      <c r="CF188" s="109"/>
      <c r="CG188" s="155"/>
      <c r="CH188" s="109"/>
      <c r="CI188" s="109"/>
      <c r="CJ188" s="109"/>
      <c r="CK188" s="109"/>
      <c r="CL188" s="109"/>
      <c r="CM188" s="109"/>
      <c r="CN188" s="109"/>
      <c r="CO188" s="109"/>
      <c r="CP188" s="109"/>
      <c r="CQ188" s="109"/>
      <c r="CR188" s="109"/>
      <c r="CS188" s="109"/>
      <c r="CT188" s="109"/>
      <c r="CU188" s="109"/>
      <c r="CV188" s="109"/>
      <c r="CW188" s="109"/>
      <c r="CX188" s="205"/>
      <c r="CY188" s="205"/>
      <c r="CZ188" s="205"/>
      <c r="DA188" s="205"/>
      <c r="DB188" s="205"/>
      <c r="DC188" s="205"/>
      <c r="DD188" s="109"/>
      <c r="DE188" s="109"/>
      <c r="DF188" s="109"/>
      <c r="DG188" s="109"/>
      <c r="DH188" s="109"/>
      <c r="DI188" s="109"/>
      <c r="DJ188" s="109"/>
      <c r="DK188" s="109"/>
      <c r="DL188" s="109"/>
      <c r="DM188" s="109"/>
      <c r="DN188" s="109"/>
      <c r="DO188" s="109"/>
      <c r="DP188" s="109"/>
      <c r="DQ188" s="109"/>
      <c r="DR188" s="109"/>
      <c r="DS188" s="109"/>
      <c r="DT188" s="109"/>
      <c r="DU188" s="109"/>
      <c r="DV188" s="109"/>
      <c r="DW188" s="109"/>
      <c r="DX188" s="109"/>
      <c r="DY188" s="109"/>
      <c r="DZ188" s="109"/>
      <c r="EA188" s="109"/>
      <c r="EB188" s="109"/>
      <c r="EC188" s="109"/>
      <c r="ED188" s="109"/>
      <c r="EE188" s="109"/>
      <c r="EF188" s="109"/>
      <c r="EG188" s="109"/>
      <c r="EH188" s="109"/>
      <c r="EI188" s="109"/>
      <c r="EJ188" s="109"/>
      <c r="EK188" s="109"/>
      <c r="EL188" s="109"/>
      <c r="EM188" s="109"/>
      <c r="EN188" s="109"/>
      <c r="EO188" s="109"/>
      <c r="EP188" s="109"/>
      <c r="EQ188" s="109"/>
      <c r="ER188" s="109"/>
      <c r="ES188" s="109"/>
      <c r="ET188" s="109"/>
      <c r="EU188" s="109"/>
      <c r="EV188" s="109"/>
      <c r="EW188" s="109"/>
      <c r="EX188" s="109"/>
      <c r="EY188" s="109"/>
      <c r="EZ188" s="109"/>
      <c r="FA188" s="109"/>
      <c r="FB188" s="109"/>
      <c r="FC188" s="109"/>
      <c r="FD188" s="109"/>
      <c r="FE188" s="109"/>
      <c r="FF188" s="109"/>
      <c r="FG188" s="109"/>
      <c r="FH188" s="109"/>
      <c r="FI188" s="109"/>
      <c r="FJ188" s="109"/>
      <c r="FK188" s="109"/>
      <c r="FL188" s="109"/>
      <c r="FM188" s="109"/>
      <c r="FN188" s="109"/>
      <c r="FO188" s="109"/>
      <c r="FP188" s="109"/>
      <c r="FQ188" s="109"/>
      <c r="FR188" s="109"/>
      <c r="FS188" s="109"/>
      <c r="FT188" s="109"/>
      <c r="FU188" s="109"/>
      <c r="FV188" s="109"/>
      <c r="FW188" s="109"/>
      <c r="FX188" s="155"/>
      <c r="FY188" s="109"/>
      <c r="FZ188" s="109"/>
      <c r="GA188" s="109"/>
      <c r="GB188" s="109"/>
      <c r="GC188" s="109"/>
      <c r="GD188" s="109"/>
      <c r="GE188" s="109"/>
      <c r="GF188" s="109"/>
      <c r="GG188" s="109"/>
      <c r="GH188" s="109"/>
      <c r="GI188" s="109"/>
      <c r="GJ188" s="109"/>
      <c r="GK188" s="109"/>
      <c r="GL188" s="109"/>
      <c r="GM188" s="109"/>
      <c r="GN188" s="109"/>
      <c r="GO188" s="109"/>
      <c r="GP188" s="109"/>
      <c r="GQ188" s="109"/>
      <c r="GR188" s="109"/>
      <c r="GS188" s="109"/>
      <c r="GT188" s="109"/>
      <c r="GU188" s="109"/>
      <c r="GV188" s="109"/>
      <c r="GW188" s="116"/>
    </row>
    <row r="189" spans="1:205" ht="6" customHeight="1">
      <c r="A189" s="215"/>
      <c r="B189" s="109"/>
      <c r="C189" s="109"/>
      <c r="D189" s="109"/>
      <c r="E189" s="152"/>
      <c r="F189" s="122"/>
      <c r="G189" s="122"/>
      <c r="H189" s="122"/>
      <c r="I189" s="161"/>
      <c r="J189" s="161"/>
      <c r="K189" s="161"/>
      <c r="L189" s="161"/>
      <c r="M189" s="161"/>
      <c r="N189" s="161"/>
      <c r="O189" s="161"/>
      <c r="P189" s="161"/>
      <c r="Q189" s="161"/>
      <c r="R189" s="161"/>
      <c r="S189" s="161"/>
      <c r="T189" s="161"/>
      <c r="U189" s="161"/>
      <c r="V189" s="161"/>
      <c r="W189" s="161"/>
      <c r="X189" s="161"/>
      <c r="Y189" s="162"/>
      <c r="Z189" s="161"/>
      <c r="AA189" s="161"/>
      <c r="AB189" s="160"/>
      <c r="AC189" s="160"/>
      <c r="AD189" s="160"/>
      <c r="AE189" s="160"/>
      <c r="AF189" s="160"/>
      <c r="AG189" s="160"/>
      <c r="AH189" s="160"/>
      <c r="AI189" s="160"/>
      <c r="AJ189" s="161"/>
      <c r="AK189" s="161"/>
      <c r="AL189" s="109"/>
      <c r="AM189" s="109"/>
      <c r="AN189" s="109"/>
      <c r="AO189" s="109"/>
      <c r="AP189" s="109"/>
      <c r="AQ189" s="109"/>
      <c r="AR189" s="109"/>
      <c r="AS189" s="109"/>
      <c r="AT189" s="109"/>
      <c r="AU189" s="109"/>
      <c r="AV189" s="109"/>
      <c r="AW189" s="109"/>
      <c r="AX189" s="109"/>
      <c r="AY189" s="109"/>
      <c r="AZ189" s="109"/>
      <c r="BA189" s="109"/>
      <c r="BB189" s="109"/>
      <c r="BC189" s="109"/>
      <c r="BD189" s="109"/>
      <c r="BE189" s="109"/>
      <c r="BF189" s="109"/>
      <c r="BG189" s="109"/>
      <c r="BH189" s="109"/>
      <c r="BI189" s="109"/>
      <c r="BJ189" s="109"/>
      <c r="BK189" s="109"/>
      <c r="BL189" s="109"/>
      <c r="BM189" s="109"/>
      <c r="BN189" s="109"/>
      <c r="BO189" s="109"/>
      <c r="BP189" s="109"/>
      <c r="BQ189" s="109"/>
      <c r="BR189" s="109"/>
      <c r="BS189" s="109"/>
      <c r="BT189" s="109"/>
      <c r="BU189" s="109"/>
      <c r="BV189" s="152"/>
      <c r="BW189" s="152"/>
      <c r="BX189" s="152"/>
      <c r="BY189" s="152"/>
      <c r="BZ189" s="109"/>
      <c r="CA189" s="109"/>
      <c r="CB189" s="109"/>
      <c r="CC189" s="109"/>
      <c r="CD189" s="109"/>
      <c r="CE189" s="109"/>
      <c r="CF189" s="109"/>
      <c r="CG189" s="155"/>
      <c r="CH189" s="109"/>
      <c r="CI189" s="109"/>
      <c r="CJ189" s="109"/>
      <c r="CK189" s="109"/>
      <c r="CL189" s="109"/>
      <c r="CM189" s="109"/>
      <c r="CN189" s="109"/>
      <c r="CO189" s="109"/>
      <c r="CP189" s="109"/>
      <c r="CQ189" s="109"/>
      <c r="CR189" s="109"/>
      <c r="CS189" s="109"/>
      <c r="CT189" s="109"/>
      <c r="CU189" s="109"/>
      <c r="CV189" s="109"/>
      <c r="CW189" s="109"/>
      <c r="CX189" s="205"/>
      <c r="CY189" s="205"/>
      <c r="CZ189" s="205"/>
      <c r="DA189" s="205"/>
      <c r="DB189" s="205"/>
      <c r="DC189" s="205"/>
      <c r="DD189" s="109"/>
      <c r="DE189" s="109"/>
      <c r="DF189" s="109"/>
      <c r="DG189" s="109"/>
      <c r="DH189" s="109"/>
      <c r="DI189" s="109"/>
      <c r="DJ189" s="109"/>
      <c r="DK189" s="109"/>
      <c r="DL189" s="109"/>
      <c r="DM189" s="109"/>
      <c r="DN189" s="109"/>
      <c r="DO189" s="109"/>
      <c r="DP189" s="109"/>
      <c r="DQ189" s="109"/>
      <c r="DR189" s="109"/>
      <c r="DS189" s="109"/>
      <c r="DT189" s="109"/>
      <c r="DU189" s="109"/>
      <c r="DV189" s="109"/>
      <c r="DW189" s="109"/>
      <c r="DX189" s="109"/>
      <c r="DY189" s="109"/>
      <c r="DZ189" s="109"/>
      <c r="EA189" s="109"/>
      <c r="EB189" s="109"/>
      <c r="EC189" s="109"/>
      <c r="ED189" s="109"/>
      <c r="EE189" s="109"/>
      <c r="EF189" s="109"/>
      <c r="EG189" s="109"/>
      <c r="EH189" s="109"/>
      <c r="EI189" s="109"/>
      <c r="EJ189" s="109"/>
      <c r="EK189" s="109"/>
      <c r="EL189" s="109"/>
      <c r="EM189" s="109"/>
      <c r="EN189" s="109"/>
      <c r="EO189" s="109"/>
      <c r="EP189" s="109"/>
      <c r="EQ189" s="109"/>
      <c r="ER189" s="109"/>
      <c r="ES189" s="109"/>
      <c r="ET189" s="109"/>
      <c r="EU189" s="109"/>
      <c r="EV189" s="109"/>
      <c r="EW189" s="109"/>
      <c r="EX189" s="109"/>
      <c r="EY189" s="109"/>
      <c r="EZ189" s="109"/>
      <c r="FA189" s="109"/>
      <c r="FB189" s="109"/>
      <c r="FC189" s="109"/>
      <c r="FD189" s="109"/>
      <c r="FE189" s="109"/>
      <c r="FF189" s="109"/>
      <c r="FG189" s="109"/>
      <c r="FH189" s="109"/>
      <c r="FI189" s="109"/>
      <c r="FJ189" s="109"/>
      <c r="FK189" s="109"/>
      <c r="FL189" s="109"/>
      <c r="FM189" s="109"/>
      <c r="FN189" s="109"/>
      <c r="FO189" s="109"/>
      <c r="FP189" s="109"/>
      <c r="FQ189" s="109"/>
      <c r="FR189" s="109"/>
      <c r="FS189" s="109"/>
      <c r="FT189" s="109"/>
      <c r="FU189" s="109"/>
      <c r="FV189" s="109"/>
      <c r="FW189" s="109"/>
      <c r="FX189" s="155"/>
      <c r="FY189" s="109"/>
      <c r="FZ189" s="109"/>
      <c r="GA189" s="109"/>
      <c r="GB189" s="109"/>
      <c r="GC189" s="109"/>
      <c r="GD189" s="109"/>
      <c r="GE189" s="109"/>
      <c r="GF189" s="109"/>
      <c r="GG189" s="109"/>
      <c r="GH189" s="109"/>
      <c r="GI189" s="109"/>
      <c r="GJ189" s="109"/>
      <c r="GK189" s="109"/>
      <c r="GL189" s="109"/>
      <c r="GM189" s="109"/>
      <c r="GN189" s="109"/>
      <c r="GO189" s="109"/>
      <c r="GP189" s="109"/>
      <c r="GQ189" s="109"/>
      <c r="GR189" s="109"/>
      <c r="GS189" s="109"/>
      <c r="GT189" s="109"/>
      <c r="GU189" s="109"/>
      <c r="GV189" s="109"/>
      <c r="GW189" s="116"/>
    </row>
    <row r="190" spans="1:205" ht="15" customHeight="1">
      <c r="A190" s="215"/>
      <c r="B190" s="109"/>
      <c r="C190" s="109"/>
      <c r="D190" s="109"/>
      <c r="E190" s="152"/>
      <c r="F190" s="122"/>
      <c r="G190" s="122"/>
      <c r="H190" s="122"/>
      <c r="I190" s="161"/>
      <c r="J190" s="161"/>
      <c r="K190" s="161" t="s">
        <v>249</v>
      </c>
      <c r="L190" s="161"/>
      <c r="M190" s="161"/>
      <c r="N190" s="161"/>
      <c r="O190" s="161"/>
      <c r="P190" s="161"/>
      <c r="Q190" s="161"/>
      <c r="R190" s="161"/>
      <c r="S190" s="161"/>
      <c r="T190" s="161"/>
      <c r="U190" s="161"/>
      <c r="V190" s="161"/>
      <c r="W190" s="161"/>
      <c r="X190" s="161"/>
      <c r="Y190" s="161"/>
      <c r="Z190" s="161"/>
      <c r="AA190" s="161"/>
      <c r="AB190" s="160"/>
      <c r="AC190" s="160"/>
      <c r="AD190" s="160"/>
      <c r="AE190" s="160"/>
      <c r="AF190" s="160"/>
      <c r="AG190" s="160"/>
      <c r="AH190" s="160"/>
      <c r="AI190" s="160"/>
      <c r="AJ190" s="161" t="s">
        <v>274</v>
      </c>
      <c r="AK190" s="161"/>
      <c r="AL190" s="109"/>
      <c r="AM190" s="109"/>
      <c r="AN190" s="109"/>
      <c r="AO190" s="109"/>
      <c r="AP190" s="109"/>
      <c r="AQ190" s="109"/>
      <c r="AR190" s="109"/>
      <c r="AS190" s="109"/>
      <c r="AT190" s="109"/>
      <c r="AU190" s="109"/>
      <c r="AV190" s="109"/>
      <c r="AW190" s="109"/>
      <c r="AX190" s="109"/>
      <c r="AY190" s="109"/>
      <c r="AZ190" s="109"/>
      <c r="BA190" s="109"/>
      <c r="BB190" s="109"/>
      <c r="BC190" s="109"/>
      <c r="BD190" s="109"/>
      <c r="BE190" s="109"/>
      <c r="BF190" s="109"/>
      <c r="BG190" s="109"/>
      <c r="BH190" s="109"/>
      <c r="BI190" s="109"/>
      <c r="BJ190" s="109"/>
      <c r="BK190" s="109"/>
      <c r="BL190" s="109"/>
      <c r="BM190" s="109"/>
      <c r="BN190" s="109"/>
      <c r="BO190" s="109"/>
      <c r="BP190" s="109"/>
      <c r="BQ190" s="109"/>
      <c r="BR190" s="109"/>
      <c r="BS190" s="109"/>
      <c r="BT190" s="109"/>
      <c r="BU190" s="109"/>
      <c r="BV190" s="152"/>
      <c r="BW190" s="152"/>
      <c r="BX190" s="152"/>
      <c r="BY190" s="152"/>
      <c r="BZ190" s="109"/>
      <c r="CA190" s="109"/>
      <c r="CB190" s="109"/>
      <c r="CC190" s="109"/>
      <c r="CD190" s="109"/>
      <c r="CE190" s="109"/>
      <c r="CF190" s="109"/>
      <c r="CG190" s="155"/>
      <c r="CH190" s="109"/>
      <c r="CI190" s="109"/>
      <c r="CJ190" s="109"/>
      <c r="CK190" s="109"/>
      <c r="CL190" s="109"/>
      <c r="CM190" s="109"/>
      <c r="CN190" s="109"/>
      <c r="CO190" s="109"/>
      <c r="CP190" s="109"/>
      <c r="CQ190" s="109"/>
      <c r="CR190" s="109"/>
      <c r="CS190" s="109"/>
      <c r="CT190" s="109"/>
      <c r="CU190" s="109"/>
      <c r="CV190" s="109"/>
      <c r="CW190" s="109"/>
      <c r="CX190" s="205"/>
      <c r="CY190" s="205"/>
      <c r="CZ190" s="205"/>
      <c r="DA190" s="205"/>
      <c r="DB190" s="205"/>
      <c r="DC190" s="205"/>
      <c r="DD190" s="109"/>
      <c r="DE190" s="109"/>
      <c r="DF190" s="109"/>
      <c r="DG190" s="109"/>
      <c r="DH190" s="109"/>
      <c r="DI190" s="109"/>
      <c r="DJ190" s="109"/>
      <c r="DK190" s="109"/>
      <c r="DL190" s="109"/>
      <c r="DM190" s="109"/>
      <c r="DN190" s="109"/>
      <c r="DO190" s="109"/>
      <c r="DP190" s="109"/>
      <c r="DQ190" s="109"/>
      <c r="DR190" s="109"/>
      <c r="DS190" s="109"/>
      <c r="DT190" s="109"/>
      <c r="DU190" s="109"/>
      <c r="DV190" s="109"/>
      <c r="DW190" s="109"/>
      <c r="DX190" s="109"/>
      <c r="DY190" s="109"/>
      <c r="DZ190" s="109"/>
      <c r="EA190" s="109"/>
      <c r="EB190" s="109"/>
      <c r="EC190" s="109"/>
      <c r="ED190" s="109"/>
      <c r="EE190" s="109"/>
      <c r="EF190" s="109"/>
      <c r="EG190" s="109"/>
      <c r="EH190" s="109"/>
      <c r="EI190" s="109"/>
      <c r="EJ190" s="109"/>
      <c r="EK190" s="109"/>
      <c r="EL190" s="109"/>
      <c r="EM190" s="109"/>
      <c r="EN190" s="109"/>
      <c r="EO190" s="109"/>
      <c r="EP190" s="109"/>
      <c r="EQ190" s="109"/>
      <c r="ER190" s="109"/>
      <c r="ES190" s="109"/>
      <c r="ET190" s="109"/>
      <c r="EU190" s="109"/>
      <c r="EV190" s="109"/>
      <c r="EW190" s="109"/>
      <c r="EX190" s="109"/>
      <c r="EY190" s="109"/>
      <c r="EZ190" s="109"/>
      <c r="FA190" s="109"/>
      <c r="FB190" s="109"/>
      <c r="FC190" s="109"/>
      <c r="FD190" s="109"/>
      <c r="FE190" s="109"/>
      <c r="FF190" s="109"/>
      <c r="FG190" s="109"/>
      <c r="FH190" s="109"/>
      <c r="FI190" s="109"/>
      <c r="FJ190" s="109"/>
      <c r="FK190" s="109"/>
      <c r="FL190" s="109"/>
      <c r="FM190" s="109"/>
      <c r="FN190" s="109"/>
      <c r="FO190" s="109"/>
      <c r="FP190" s="109"/>
      <c r="FQ190" s="109"/>
      <c r="FR190" s="109"/>
      <c r="FS190" s="109"/>
      <c r="FT190" s="109"/>
      <c r="FU190" s="109"/>
      <c r="FV190" s="109"/>
      <c r="FW190" s="109"/>
      <c r="FX190" s="155"/>
      <c r="FY190" s="109"/>
      <c r="FZ190" s="109"/>
      <c r="GA190" s="109"/>
      <c r="GB190" s="109"/>
      <c r="GC190" s="109"/>
      <c r="GD190" s="109"/>
      <c r="GE190" s="109"/>
      <c r="GF190" s="109"/>
      <c r="GG190" s="109"/>
      <c r="GH190" s="109"/>
      <c r="GI190" s="109"/>
      <c r="GJ190" s="109"/>
      <c r="GK190" s="109"/>
      <c r="GL190" s="109"/>
      <c r="GM190" s="109"/>
      <c r="GN190" s="109"/>
      <c r="GO190" s="109"/>
      <c r="GP190" s="109"/>
      <c r="GQ190" s="109"/>
      <c r="GR190" s="109"/>
      <c r="GS190" s="109"/>
      <c r="GT190" s="109"/>
      <c r="GU190" s="109"/>
      <c r="GV190" s="109"/>
      <c r="GW190" s="116"/>
    </row>
    <row r="191" spans="1:205" ht="6" customHeight="1">
      <c r="A191" s="215"/>
      <c r="B191" s="109"/>
      <c r="C191" s="109"/>
      <c r="D191" s="109"/>
      <c r="E191" s="152"/>
      <c r="F191" s="122"/>
      <c r="G191" s="122"/>
      <c r="H191" s="122"/>
      <c r="I191" s="161"/>
      <c r="J191" s="161"/>
      <c r="K191" s="161"/>
      <c r="L191" s="161"/>
      <c r="M191" s="161"/>
      <c r="N191" s="161"/>
      <c r="O191" s="161"/>
      <c r="P191" s="161"/>
      <c r="Q191" s="161"/>
      <c r="R191" s="161"/>
      <c r="S191" s="161"/>
      <c r="T191" s="161"/>
      <c r="U191" s="161"/>
      <c r="V191" s="161"/>
      <c r="W191" s="161"/>
      <c r="X191" s="161"/>
      <c r="Y191" s="162"/>
      <c r="Z191" s="161"/>
      <c r="AA191" s="161"/>
      <c r="AB191" s="160"/>
      <c r="AC191" s="160"/>
      <c r="AD191" s="160"/>
      <c r="AE191" s="160"/>
      <c r="AF191" s="160"/>
      <c r="AG191" s="160"/>
      <c r="AH191" s="160"/>
      <c r="AI191" s="160"/>
      <c r="AJ191" s="161"/>
      <c r="AK191" s="161"/>
      <c r="AL191" s="109"/>
      <c r="AM191" s="109"/>
      <c r="AN191" s="109"/>
      <c r="AO191" s="109"/>
      <c r="AP191" s="109"/>
      <c r="AQ191" s="109"/>
      <c r="AR191" s="109"/>
      <c r="AS191" s="109"/>
      <c r="AT191" s="109"/>
      <c r="AU191" s="109"/>
      <c r="AV191" s="109"/>
      <c r="AW191" s="109"/>
      <c r="AX191" s="109"/>
      <c r="AY191" s="109"/>
      <c r="AZ191" s="109"/>
      <c r="BA191" s="109"/>
      <c r="BB191" s="109"/>
      <c r="BC191" s="109"/>
      <c r="BD191" s="109"/>
      <c r="BE191" s="109"/>
      <c r="BF191" s="109"/>
      <c r="BG191" s="109"/>
      <c r="BH191" s="109"/>
      <c r="BI191" s="109"/>
      <c r="BJ191" s="109"/>
      <c r="BK191" s="109"/>
      <c r="BL191" s="109"/>
      <c r="BM191" s="109"/>
      <c r="BN191" s="109"/>
      <c r="BO191" s="109"/>
      <c r="BP191" s="109"/>
      <c r="BQ191" s="109"/>
      <c r="BR191" s="109"/>
      <c r="BS191" s="109"/>
      <c r="BT191" s="109"/>
      <c r="BU191" s="109"/>
      <c r="BV191" s="152"/>
      <c r="BW191" s="152"/>
      <c r="BX191" s="152"/>
      <c r="BY191" s="152"/>
      <c r="BZ191" s="109"/>
      <c r="CA191" s="109"/>
      <c r="CB191" s="109"/>
      <c r="CC191" s="109"/>
      <c r="CD191" s="109"/>
      <c r="CE191" s="109"/>
      <c r="CF191" s="109"/>
      <c r="CG191" s="155"/>
      <c r="CH191" s="109"/>
      <c r="CI191" s="109"/>
      <c r="CJ191" s="109"/>
      <c r="CK191" s="109"/>
      <c r="CL191" s="109"/>
      <c r="CM191" s="109"/>
      <c r="CN191" s="109"/>
      <c r="CO191" s="109"/>
      <c r="CP191" s="109"/>
      <c r="CQ191" s="109"/>
      <c r="CR191" s="109"/>
      <c r="CS191" s="109"/>
      <c r="CT191" s="109"/>
      <c r="CU191" s="109"/>
      <c r="CV191" s="109"/>
      <c r="CW191" s="109"/>
      <c r="CX191" s="205"/>
      <c r="CY191" s="205"/>
      <c r="CZ191" s="205"/>
      <c r="DA191" s="205"/>
      <c r="DB191" s="205"/>
      <c r="DC191" s="205"/>
      <c r="DD191" s="109"/>
      <c r="DE191" s="109"/>
      <c r="DF191" s="109"/>
      <c r="DG191" s="109"/>
      <c r="DH191" s="109"/>
      <c r="DI191" s="109"/>
      <c r="DJ191" s="109"/>
      <c r="DK191" s="109"/>
      <c r="DL191" s="109"/>
      <c r="DM191" s="109"/>
      <c r="DN191" s="109"/>
      <c r="DO191" s="109"/>
      <c r="DP191" s="109"/>
      <c r="DQ191" s="109"/>
      <c r="DR191" s="109"/>
      <c r="DS191" s="109"/>
      <c r="DT191" s="109"/>
      <c r="DU191" s="109"/>
      <c r="DV191" s="109"/>
      <c r="DW191" s="109"/>
      <c r="DX191" s="109"/>
      <c r="DY191" s="109"/>
      <c r="DZ191" s="109"/>
      <c r="EA191" s="109"/>
      <c r="EB191" s="109"/>
      <c r="EC191" s="109"/>
      <c r="ED191" s="109"/>
      <c r="EE191" s="109"/>
      <c r="EF191" s="109"/>
      <c r="EG191" s="109"/>
      <c r="EH191" s="109"/>
      <c r="EI191" s="109"/>
      <c r="EJ191" s="109"/>
      <c r="EK191" s="109"/>
      <c r="EL191" s="109"/>
      <c r="EM191" s="109"/>
      <c r="EN191" s="109"/>
      <c r="EO191" s="109"/>
      <c r="EP191" s="109"/>
      <c r="EQ191" s="109"/>
      <c r="ER191" s="109"/>
      <c r="ES191" s="109"/>
      <c r="ET191" s="109"/>
      <c r="EU191" s="109"/>
      <c r="EV191" s="109"/>
      <c r="EW191" s="109"/>
      <c r="EX191" s="109"/>
      <c r="EY191" s="109"/>
      <c r="EZ191" s="109"/>
      <c r="FA191" s="109"/>
      <c r="FB191" s="109"/>
      <c r="FC191" s="109"/>
      <c r="FD191" s="109"/>
      <c r="FE191" s="109"/>
      <c r="FF191" s="109"/>
      <c r="FG191" s="109"/>
      <c r="FH191" s="109"/>
      <c r="FI191" s="109"/>
      <c r="FJ191" s="109"/>
      <c r="FK191" s="109"/>
      <c r="FL191" s="109"/>
      <c r="FM191" s="109"/>
      <c r="FN191" s="109"/>
      <c r="FO191" s="109"/>
      <c r="FP191" s="109"/>
      <c r="FQ191" s="109"/>
      <c r="FR191" s="109"/>
      <c r="FS191" s="109"/>
      <c r="FT191" s="109"/>
      <c r="FU191" s="109"/>
      <c r="FV191" s="109"/>
      <c r="FW191" s="109"/>
      <c r="FX191" s="155"/>
      <c r="FY191" s="109"/>
      <c r="FZ191" s="109"/>
      <c r="GA191" s="109"/>
      <c r="GB191" s="109"/>
      <c r="GC191" s="109"/>
      <c r="GD191" s="109"/>
      <c r="GE191" s="109"/>
      <c r="GF191" s="109"/>
      <c r="GG191" s="109"/>
      <c r="GH191" s="109"/>
      <c r="GI191" s="109"/>
      <c r="GJ191" s="109"/>
      <c r="GK191" s="109"/>
      <c r="GL191" s="109"/>
      <c r="GM191" s="109"/>
      <c r="GN191" s="109"/>
      <c r="GO191" s="109"/>
      <c r="GP191" s="109"/>
      <c r="GQ191" s="109"/>
      <c r="GR191" s="109"/>
      <c r="GS191" s="109"/>
      <c r="GT191" s="109"/>
      <c r="GU191" s="109"/>
      <c r="GV191" s="109"/>
      <c r="GW191" s="116"/>
    </row>
    <row r="192" spans="1:205" ht="15" customHeight="1">
      <c r="A192" s="215"/>
      <c r="B192" s="109"/>
      <c r="C192" s="109"/>
      <c r="D192" s="109"/>
      <c r="E192" s="152"/>
      <c r="F192" s="122"/>
      <c r="G192" s="122"/>
      <c r="H192" s="122"/>
      <c r="I192" s="161"/>
      <c r="J192" s="161"/>
      <c r="K192" s="161" t="s">
        <v>252</v>
      </c>
      <c r="L192" s="161"/>
      <c r="M192" s="161"/>
      <c r="N192" s="161"/>
      <c r="O192" s="161"/>
      <c r="P192" s="161"/>
      <c r="Q192" s="161"/>
      <c r="R192" s="161"/>
      <c r="S192" s="161"/>
      <c r="T192" s="161"/>
      <c r="U192" s="161"/>
      <c r="V192" s="161"/>
      <c r="W192" s="161"/>
      <c r="X192" s="161"/>
      <c r="Y192" s="162"/>
      <c r="Z192" s="161"/>
      <c r="AA192" s="161"/>
      <c r="AB192" s="160"/>
      <c r="AC192" s="160"/>
      <c r="AD192" s="160"/>
      <c r="AE192" s="160"/>
      <c r="AF192" s="160"/>
      <c r="AG192" s="160"/>
      <c r="AH192" s="160"/>
      <c r="AI192" s="160"/>
      <c r="AJ192" s="161" t="s">
        <v>275</v>
      </c>
      <c r="AK192" s="161"/>
      <c r="AL192" s="109"/>
      <c r="AM192" s="109"/>
      <c r="AN192" s="109"/>
      <c r="AO192" s="109"/>
      <c r="AP192" s="109"/>
      <c r="AQ192" s="109"/>
      <c r="AR192" s="109"/>
      <c r="AS192" s="109"/>
      <c r="AT192" s="109"/>
      <c r="AU192" s="109"/>
      <c r="AV192" s="109"/>
      <c r="AW192" s="109"/>
      <c r="AX192" s="109"/>
      <c r="AY192" s="109"/>
      <c r="AZ192" s="109"/>
      <c r="BA192" s="109"/>
      <c r="BB192" s="109"/>
      <c r="BC192" s="109"/>
      <c r="BD192" s="109"/>
      <c r="BE192" s="109"/>
      <c r="BF192" s="109"/>
      <c r="BG192" s="109"/>
      <c r="BH192" s="109"/>
      <c r="BI192" s="109"/>
      <c r="BJ192" s="109"/>
      <c r="BK192" s="109"/>
      <c r="BL192" s="109"/>
      <c r="BM192" s="109"/>
      <c r="BN192" s="109"/>
      <c r="BO192" s="109"/>
      <c r="BP192" s="109"/>
      <c r="BQ192" s="109"/>
      <c r="BR192" s="109"/>
      <c r="BS192" s="109"/>
      <c r="BT192" s="109"/>
      <c r="BU192" s="109"/>
      <c r="BV192" s="152"/>
      <c r="BW192" s="152"/>
      <c r="BX192" s="152"/>
      <c r="BY192" s="152"/>
      <c r="BZ192" s="109"/>
      <c r="CA192" s="109"/>
      <c r="CB192" s="109"/>
      <c r="CC192" s="109"/>
      <c r="CD192" s="109"/>
      <c r="CE192" s="109"/>
      <c r="CF192" s="109"/>
      <c r="CG192" s="155"/>
      <c r="CH192" s="109"/>
      <c r="CI192" s="109"/>
      <c r="CJ192" s="109"/>
      <c r="CK192" s="109"/>
      <c r="CL192" s="109"/>
      <c r="CM192" s="109"/>
      <c r="CN192" s="109"/>
      <c r="CO192" s="109"/>
      <c r="CP192" s="109"/>
      <c r="CQ192" s="109"/>
      <c r="CR192" s="109"/>
      <c r="CS192" s="109"/>
      <c r="CT192" s="109"/>
      <c r="CU192" s="109"/>
      <c r="CV192" s="109"/>
      <c r="CW192" s="109"/>
      <c r="CX192" s="205"/>
      <c r="CY192" s="205"/>
      <c r="CZ192" s="205"/>
      <c r="DA192" s="205"/>
      <c r="DB192" s="205"/>
      <c r="DC192" s="205"/>
      <c r="DD192" s="109"/>
      <c r="DE192" s="109"/>
      <c r="DF192" s="109"/>
      <c r="DG192" s="109"/>
      <c r="DH192" s="109"/>
      <c r="DI192" s="109"/>
      <c r="DJ192" s="109"/>
      <c r="DK192" s="109"/>
      <c r="DL192" s="109"/>
      <c r="DM192" s="109"/>
      <c r="DN192" s="109"/>
      <c r="DO192" s="109"/>
      <c r="DP192" s="109"/>
      <c r="DQ192" s="109"/>
      <c r="DR192" s="109"/>
      <c r="DS192" s="109"/>
      <c r="DT192" s="109"/>
      <c r="DU192" s="109"/>
      <c r="DV192" s="109"/>
      <c r="DW192" s="109"/>
      <c r="DX192" s="109"/>
      <c r="DY192" s="109"/>
      <c r="DZ192" s="109"/>
      <c r="EA192" s="109"/>
      <c r="EB192" s="109"/>
      <c r="EC192" s="109"/>
      <c r="ED192" s="109"/>
      <c r="EE192" s="109"/>
      <c r="EF192" s="109"/>
      <c r="EG192" s="109"/>
      <c r="EH192" s="109"/>
      <c r="EI192" s="109"/>
      <c r="EJ192" s="109"/>
      <c r="EK192" s="109"/>
      <c r="EL192" s="109"/>
      <c r="EM192" s="109"/>
      <c r="EN192" s="109"/>
      <c r="EO192" s="109"/>
      <c r="EP192" s="109"/>
      <c r="EQ192" s="109"/>
      <c r="ER192" s="109"/>
      <c r="ES192" s="109"/>
      <c r="ET192" s="109"/>
      <c r="EU192" s="109"/>
      <c r="EV192" s="109"/>
      <c r="EW192" s="109"/>
      <c r="EX192" s="109"/>
      <c r="EY192" s="109"/>
      <c r="EZ192" s="109"/>
      <c r="FA192" s="109"/>
      <c r="FB192" s="109"/>
      <c r="FC192" s="109"/>
      <c r="FD192" s="109"/>
      <c r="FE192" s="109"/>
      <c r="FF192" s="109"/>
      <c r="FG192" s="109"/>
      <c r="FH192" s="109"/>
      <c r="FI192" s="109"/>
      <c r="FJ192" s="109"/>
      <c r="FK192" s="109"/>
      <c r="FL192" s="109"/>
      <c r="FM192" s="109"/>
      <c r="FN192" s="109"/>
      <c r="FO192" s="109"/>
      <c r="FP192" s="109"/>
      <c r="FQ192" s="109"/>
      <c r="FR192" s="109"/>
      <c r="FS192" s="109"/>
      <c r="FT192" s="109"/>
      <c r="FU192" s="109"/>
      <c r="FV192" s="109"/>
      <c r="FW192" s="109"/>
      <c r="FX192" s="155"/>
      <c r="FY192" s="109"/>
      <c r="FZ192" s="109"/>
      <c r="GA192" s="109"/>
      <c r="GB192" s="109"/>
      <c r="GC192" s="109"/>
      <c r="GD192" s="109"/>
      <c r="GE192" s="109"/>
      <c r="GF192" s="109"/>
      <c r="GG192" s="109"/>
      <c r="GH192" s="109"/>
      <c r="GI192" s="109"/>
      <c r="GJ192" s="109"/>
      <c r="GK192" s="109"/>
      <c r="GL192" s="109"/>
      <c r="GM192" s="109"/>
      <c r="GN192" s="109"/>
      <c r="GO192" s="109"/>
      <c r="GP192" s="109"/>
      <c r="GQ192" s="109"/>
      <c r="GR192" s="109"/>
      <c r="GS192" s="109"/>
      <c r="GT192" s="109"/>
      <c r="GU192" s="109"/>
      <c r="GV192" s="109"/>
      <c r="GW192" s="116"/>
    </row>
    <row r="193" spans="1:205" ht="6" customHeight="1">
      <c r="A193" s="224"/>
      <c r="B193" s="225"/>
      <c r="C193" s="225"/>
      <c r="D193" s="225"/>
      <c r="E193" s="226"/>
      <c r="F193" s="227"/>
      <c r="G193" s="227"/>
      <c r="H193" s="227"/>
      <c r="I193" s="227"/>
      <c r="J193" s="227"/>
      <c r="K193" s="227"/>
      <c r="L193" s="227"/>
      <c r="M193" s="227"/>
      <c r="N193" s="225"/>
      <c r="O193" s="225"/>
      <c r="P193" s="225"/>
      <c r="Q193" s="225"/>
      <c r="R193" s="225"/>
      <c r="S193" s="225"/>
      <c r="T193" s="227"/>
      <c r="U193" s="227"/>
      <c r="V193" s="225"/>
      <c r="W193" s="225"/>
      <c r="X193" s="225"/>
      <c r="Y193" s="225"/>
      <c r="Z193" s="225"/>
      <c r="AA193" s="225"/>
      <c r="AB193" s="227"/>
      <c r="AC193" s="227"/>
      <c r="AD193" s="225"/>
      <c r="AE193" s="225"/>
      <c r="AF193" s="225"/>
      <c r="AG193" s="225"/>
      <c r="AH193" s="225"/>
      <c r="AI193" s="225"/>
      <c r="AJ193" s="227"/>
      <c r="AK193" s="227"/>
      <c r="AL193" s="225"/>
      <c r="AM193" s="225"/>
      <c r="AN193" s="225"/>
      <c r="AO193" s="225"/>
      <c r="AP193" s="225"/>
      <c r="AQ193" s="225"/>
      <c r="AR193" s="225"/>
      <c r="AS193" s="225"/>
      <c r="AT193" s="225"/>
      <c r="AU193" s="225"/>
      <c r="AV193" s="225"/>
      <c r="AW193" s="225"/>
      <c r="AX193" s="225"/>
      <c r="AY193" s="225"/>
      <c r="AZ193" s="225"/>
      <c r="BA193" s="226"/>
      <c r="BB193" s="226"/>
      <c r="BC193" s="226"/>
      <c r="BD193" s="226"/>
      <c r="BE193" s="226"/>
      <c r="BF193" s="226"/>
      <c r="BG193" s="226"/>
      <c r="BH193" s="226"/>
      <c r="BI193" s="226"/>
      <c r="BJ193" s="226"/>
      <c r="BK193" s="226"/>
      <c r="BL193" s="226"/>
      <c r="BM193" s="226"/>
      <c r="BN193" s="226"/>
      <c r="BO193" s="226"/>
      <c r="BP193" s="226"/>
      <c r="BQ193" s="226"/>
      <c r="BR193" s="226"/>
      <c r="BS193" s="226"/>
      <c r="BT193" s="226"/>
      <c r="BU193" s="226"/>
      <c r="BV193" s="226"/>
      <c r="BW193" s="226"/>
      <c r="BX193" s="226"/>
      <c r="BY193" s="226"/>
      <c r="BZ193" s="225"/>
      <c r="CA193" s="225"/>
      <c r="CB193" s="225"/>
      <c r="CC193" s="225"/>
      <c r="CD193" s="225"/>
      <c r="CE193" s="225"/>
      <c r="CF193" s="225"/>
      <c r="CG193" s="228"/>
      <c r="CH193" s="225"/>
      <c r="CI193" s="225"/>
      <c r="CJ193" s="225"/>
      <c r="CK193" s="225"/>
      <c r="CL193" s="225"/>
      <c r="CM193" s="225"/>
      <c r="CN193" s="225"/>
      <c r="CO193" s="225"/>
      <c r="CP193" s="225"/>
      <c r="CQ193" s="225"/>
      <c r="CR193" s="225"/>
      <c r="CS193" s="225"/>
      <c r="CT193" s="225"/>
      <c r="CU193" s="225"/>
      <c r="CV193" s="225"/>
      <c r="CW193" s="225"/>
      <c r="CX193" s="229"/>
      <c r="CY193" s="229"/>
      <c r="CZ193" s="229"/>
      <c r="DA193" s="229"/>
      <c r="DB193" s="229"/>
      <c r="DC193" s="229"/>
      <c r="DD193" s="225"/>
      <c r="DE193" s="225"/>
      <c r="DF193" s="225"/>
      <c r="DG193" s="225"/>
      <c r="DH193" s="225"/>
      <c r="DI193" s="225"/>
      <c r="DJ193" s="225"/>
      <c r="DK193" s="225"/>
      <c r="DL193" s="225"/>
      <c r="DM193" s="225"/>
      <c r="DN193" s="225"/>
      <c r="DO193" s="225"/>
      <c r="DP193" s="225"/>
      <c r="DQ193" s="225"/>
      <c r="DR193" s="225"/>
      <c r="DS193" s="225"/>
      <c r="DT193" s="225"/>
      <c r="DU193" s="225"/>
      <c r="DV193" s="225"/>
      <c r="DW193" s="225"/>
      <c r="DX193" s="225"/>
      <c r="DY193" s="225"/>
      <c r="DZ193" s="225"/>
      <c r="EA193" s="225"/>
      <c r="EB193" s="225"/>
      <c r="EC193" s="225"/>
      <c r="ED193" s="225"/>
      <c r="EE193" s="225"/>
      <c r="EF193" s="225"/>
      <c r="EG193" s="225"/>
      <c r="EH193" s="225"/>
      <c r="EI193" s="225"/>
      <c r="EJ193" s="225"/>
      <c r="EK193" s="225"/>
      <c r="EL193" s="225"/>
      <c r="EM193" s="225"/>
      <c r="EN193" s="225"/>
      <c r="EO193" s="225"/>
      <c r="EP193" s="225"/>
      <c r="EQ193" s="225"/>
      <c r="ER193" s="225"/>
      <c r="ES193" s="225"/>
      <c r="ET193" s="225"/>
      <c r="EU193" s="225"/>
      <c r="EV193" s="225"/>
      <c r="EW193" s="225"/>
      <c r="EX193" s="225"/>
      <c r="EY193" s="225"/>
      <c r="EZ193" s="225"/>
      <c r="FA193" s="225"/>
      <c r="FB193" s="225"/>
      <c r="FC193" s="225"/>
      <c r="FD193" s="225"/>
      <c r="FE193" s="225"/>
      <c r="FF193" s="225"/>
      <c r="FG193" s="225"/>
      <c r="FH193" s="225"/>
      <c r="FI193" s="225"/>
      <c r="FJ193" s="225"/>
      <c r="FK193" s="225"/>
      <c r="FL193" s="225"/>
      <c r="FM193" s="225"/>
      <c r="FN193" s="225"/>
      <c r="FO193" s="225"/>
      <c r="FP193" s="225"/>
      <c r="FQ193" s="225"/>
      <c r="FR193" s="225"/>
      <c r="FS193" s="225"/>
      <c r="FT193" s="225"/>
      <c r="FU193" s="225"/>
      <c r="FV193" s="225"/>
      <c r="FW193" s="225"/>
      <c r="FX193" s="228"/>
      <c r="FY193" s="225"/>
      <c r="FZ193" s="225"/>
      <c r="GA193" s="225"/>
      <c r="GB193" s="225"/>
      <c r="GC193" s="225"/>
      <c r="GD193" s="225"/>
      <c r="GE193" s="225"/>
      <c r="GF193" s="225"/>
      <c r="GG193" s="225"/>
      <c r="GH193" s="225"/>
      <c r="GI193" s="225"/>
      <c r="GJ193" s="225"/>
      <c r="GK193" s="225"/>
      <c r="GL193" s="225"/>
      <c r="GM193" s="225"/>
      <c r="GN193" s="225"/>
      <c r="GO193" s="225"/>
      <c r="GP193" s="225"/>
      <c r="GQ193" s="225"/>
      <c r="GR193" s="225"/>
      <c r="GS193" s="225"/>
      <c r="GT193" s="225"/>
      <c r="GU193" s="225"/>
      <c r="GV193" s="225"/>
      <c r="GW193" s="230"/>
    </row>
    <row r="194" spans="1:205" s="109" customFormat="1" ht="13.5" customHeight="1">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110"/>
      <c r="AY194" s="110"/>
      <c r="AZ194" s="110"/>
      <c r="BA194" s="110"/>
      <c r="BB194" s="110"/>
      <c r="BC194" s="110"/>
      <c r="BD194" s="110"/>
      <c r="BE194" s="110"/>
      <c r="BF194" s="110"/>
      <c r="BG194" s="110"/>
      <c r="BH194" s="110"/>
      <c r="BI194" s="110"/>
      <c r="BJ194" s="110"/>
      <c r="BK194" s="110"/>
      <c r="BL194" s="110"/>
      <c r="BM194" s="110"/>
      <c r="BN194" s="110"/>
      <c r="BO194" s="110"/>
      <c r="BP194" s="110"/>
      <c r="BQ194" s="110"/>
      <c r="BR194" s="110"/>
      <c r="BS194" s="110"/>
      <c r="BT194" s="110"/>
      <c r="BU194" s="110"/>
      <c r="BV194" s="110"/>
      <c r="BW194" s="110"/>
      <c r="BX194" s="110"/>
      <c r="BY194" s="110"/>
      <c r="BZ194" s="110"/>
      <c r="CA194" s="110"/>
      <c r="CB194" s="110"/>
      <c r="CC194" s="110"/>
      <c r="CD194" s="110"/>
      <c r="CE194" s="110"/>
      <c r="CF194" s="110"/>
      <c r="CG194" s="110"/>
      <c r="CH194" s="110"/>
      <c r="CI194" s="110"/>
      <c r="CJ194" s="110"/>
      <c r="CK194" s="110"/>
      <c r="CL194" s="110"/>
      <c r="CM194" s="110"/>
      <c r="CN194" s="110"/>
      <c r="CO194" s="110"/>
      <c r="CP194" s="110"/>
      <c r="CQ194" s="110"/>
      <c r="CR194" s="110"/>
      <c r="CS194" s="110"/>
      <c r="CT194" s="110"/>
      <c r="CU194" s="110"/>
      <c r="CV194" s="110"/>
      <c r="CW194" s="110"/>
      <c r="CX194" s="110"/>
      <c r="CY194" s="110"/>
      <c r="CZ194" s="110"/>
      <c r="DA194" s="110"/>
      <c r="DB194" s="110"/>
      <c r="DC194" s="110"/>
      <c r="DD194" s="110"/>
      <c r="DE194" s="110"/>
      <c r="DF194" s="110"/>
      <c r="DG194" s="110"/>
      <c r="DH194" s="110"/>
      <c r="DI194" s="110"/>
      <c r="DJ194" s="110"/>
      <c r="DK194" s="110"/>
      <c r="DL194" s="110"/>
      <c r="DM194" s="110"/>
      <c r="DN194" s="110"/>
      <c r="DO194" s="110"/>
      <c r="DP194" s="110"/>
      <c r="DQ194" s="110"/>
      <c r="DR194" s="110"/>
      <c r="DS194" s="110"/>
      <c r="DT194" s="110"/>
      <c r="DU194" s="110"/>
      <c r="DV194" s="110"/>
      <c r="DW194" s="110"/>
      <c r="DX194" s="110"/>
      <c r="DY194" s="110"/>
      <c r="DZ194" s="110"/>
      <c r="EA194" s="110"/>
      <c r="EB194" s="110"/>
      <c r="EC194" s="110"/>
      <c r="ED194" s="110"/>
      <c r="EE194" s="110"/>
      <c r="EF194" s="110"/>
      <c r="EG194" s="110"/>
      <c r="EH194" s="110"/>
      <c r="EI194" s="110"/>
      <c r="EJ194" s="110"/>
      <c r="EK194" s="110"/>
      <c r="EL194" s="110"/>
      <c r="EM194" s="110"/>
      <c r="EN194" s="110"/>
      <c r="EO194" s="110"/>
      <c r="EP194" s="110"/>
      <c r="EQ194" s="110"/>
      <c r="ER194" s="110"/>
      <c r="ES194" s="110"/>
      <c r="ET194" s="110"/>
      <c r="EU194" s="110"/>
      <c r="EV194" s="110"/>
      <c r="EW194" s="110"/>
      <c r="EX194" s="110"/>
      <c r="EY194" s="110"/>
      <c r="EZ194" s="110"/>
      <c r="FA194" s="110"/>
      <c r="FB194" s="110"/>
      <c r="FC194" s="110"/>
      <c r="FD194" s="110"/>
      <c r="FE194" s="110"/>
      <c r="FF194" s="110"/>
      <c r="FG194" s="110"/>
      <c r="FH194" s="110"/>
      <c r="FI194" s="110"/>
      <c r="FJ194" s="110"/>
      <c r="FK194" s="110"/>
      <c r="FL194" s="110"/>
      <c r="FM194" s="110"/>
      <c r="FN194" s="110"/>
      <c r="FO194" s="110"/>
      <c r="FP194" s="110"/>
      <c r="FQ194" s="110"/>
      <c r="FR194" s="110"/>
      <c r="FS194" s="110"/>
      <c r="FT194" s="110"/>
      <c r="FU194" s="110"/>
      <c r="FV194" s="110"/>
      <c r="FW194" s="110"/>
      <c r="FX194" s="110"/>
      <c r="FY194" s="110"/>
      <c r="FZ194" s="110"/>
      <c r="GA194" s="110"/>
      <c r="GB194" s="110"/>
      <c r="GC194" s="110"/>
      <c r="GD194" s="110"/>
      <c r="GE194" s="110"/>
      <c r="GF194" s="110"/>
      <c r="GG194" s="110"/>
      <c r="GH194" s="110"/>
      <c r="GI194" s="110"/>
      <c r="GJ194" s="110"/>
      <c r="GK194" s="110"/>
      <c r="GL194" s="110"/>
      <c r="GM194" s="110"/>
      <c r="GN194" s="110"/>
      <c r="GO194" s="110"/>
      <c r="GP194" s="110"/>
      <c r="GQ194" s="110"/>
      <c r="GR194" s="110"/>
      <c r="GS194" s="110"/>
      <c r="GT194" s="110"/>
      <c r="GU194" s="110"/>
      <c r="GV194" s="110"/>
      <c r="GW194" s="110"/>
    </row>
    <row r="195" spans="1:205" ht="15" customHeight="1">
      <c r="A195" s="144"/>
      <c r="B195" s="113"/>
      <c r="C195" s="113"/>
      <c r="D195" s="113"/>
      <c r="E195" s="206"/>
      <c r="F195" s="206"/>
      <c r="G195" s="113"/>
      <c r="H195" s="113"/>
      <c r="I195" s="1008" t="s">
        <v>561</v>
      </c>
      <c r="J195" s="1009"/>
      <c r="K195" s="1009"/>
      <c r="L195" s="1009"/>
      <c r="M195" s="1009"/>
      <c r="N195" s="1009"/>
      <c r="O195" s="1009"/>
      <c r="P195" s="1009"/>
      <c r="Q195" s="1009"/>
      <c r="R195" s="1009"/>
      <c r="S195" s="1009"/>
      <c r="T195" s="1009"/>
      <c r="U195" s="1009"/>
      <c r="V195" s="1009"/>
      <c r="W195" s="1009"/>
      <c r="X195" s="1009"/>
      <c r="Y195" s="1009"/>
      <c r="Z195" s="1009"/>
      <c r="AA195" s="1009"/>
      <c r="AB195" s="1009"/>
      <c r="AC195" s="1009"/>
      <c r="AD195" s="1009"/>
      <c r="AE195" s="1009"/>
      <c r="AF195" s="1009"/>
      <c r="AG195" s="1009"/>
      <c r="AH195" s="1009"/>
      <c r="AI195" s="1009"/>
      <c r="AJ195" s="1009"/>
      <c r="AK195" s="1009"/>
      <c r="AL195" s="1009"/>
      <c r="AM195" s="1009"/>
      <c r="AN195" s="1009"/>
      <c r="AO195" s="1009"/>
      <c r="AP195" s="1009"/>
      <c r="AQ195" s="1009"/>
      <c r="AR195" s="1009"/>
      <c r="AS195" s="1009"/>
      <c r="AT195" s="1009"/>
      <c r="AU195" s="1009"/>
      <c r="AV195" s="1009"/>
      <c r="AW195" s="1009"/>
      <c r="AX195" s="1009"/>
      <c r="AY195" s="1009"/>
      <c r="AZ195" s="1009"/>
      <c r="BA195" s="1009"/>
      <c r="BB195" s="1009"/>
      <c r="BC195" s="1009"/>
      <c r="BD195" s="1009"/>
      <c r="BE195" s="1009"/>
      <c r="BF195" s="1009"/>
      <c r="BG195" s="206"/>
      <c r="BH195" s="206"/>
      <c r="BI195" s="206"/>
      <c r="BJ195" s="206"/>
      <c r="BK195" s="206"/>
      <c r="BL195" s="206"/>
      <c r="BM195" s="206"/>
      <c r="BN195" s="206"/>
      <c r="BO195" s="206"/>
      <c r="BP195" s="206"/>
      <c r="BQ195" s="206"/>
      <c r="BR195" s="206"/>
      <c r="BS195" s="206"/>
      <c r="BT195" s="206"/>
      <c r="BU195" s="206"/>
      <c r="BV195" s="206"/>
      <c r="BW195" s="206"/>
      <c r="BX195" s="206"/>
      <c r="BY195" s="206"/>
      <c r="BZ195" s="207"/>
      <c r="CA195" s="207"/>
      <c r="CB195" s="207"/>
      <c r="CC195" s="207"/>
      <c r="CD195" s="207"/>
      <c r="CE195" s="207"/>
      <c r="CF195" s="207"/>
      <c r="CG195" s="207"/>
      <c r="CH195" s="207"/>
      <c r="CI195" s="207"/>
      <c r="CJ195" s="207"/>
      <c r="CK195" s="207"/>
      <c r="CL195" s="207"/>
      <c r="CM195" s="207"/>
      <c r="CN195" s="207"/>
      <c r="CO195" s="207"/>
      <c r="CP195" s="207"/>
      <c r="CQ195" s="207"/>
      <c r="CR195" s="207"/>
      <c r="CS195" s="207"/>
      <c r="CT195" s="113"/>
      <c r="CU195" s="113"/>
      <c r="CV195" s="113"/>
      <c r="CW195" s="113"/>
      <c r="CX195" s="113"/>
      <c r="CY195" s="113"/>
      <c r="CZ195" s="196"/>
      <c r="DA195" s="113"/>
      <c r="DB195" s="113"/>
      <c r="DC195" s="113"/>
      <c r="DD195" s="113"/>
      <c r="DE195" s="113"/>
      <c r="DF195" s="113"/>
      <c r="DG195" s="113"/>
      <c r="DH195" s="113"/>
      <c r="DI195" s="113"/>
      <c r="DJ195" s="113"/>
      <c r="DK195" s="113"/>
      <c r="DL195" s="113"/>
      <c r="DM195" s="113"/>
      <c r="DN195" s="113"/>
      <c r="DO195" s="113"/>
      <c r="DP195" s="113"/>
      <c r="DQ195" s="113"/>
      <c r="DR195" s="113"/>
      <c r="DS195" s="113"/>
      <c r="DT195" s="113"/>
      <c r="DU195" s="113"/>
      <c r="DV195" s="113"/>
      <c r="DW195" s="113"/>
      <c r="DX195" s="113"/>
      <c r="DY195" s="113"/>
      <c r="DZ195" s="113"/>
      <c r="EA195" s="113"/>
      <c r="EB195" s="113"/>
      <c r="EC195" s="113"/>
      <c r="ED195" s="113"/>
      <c r="EE195" s="113"/>
      <c r="EF195" s="113"/>
      <c r="EG195" s="113"/>
      <c r="EH195" s="113"/>
      <c r="EI195" s="113"/>
      <c r="EJ195" s="113"/>
      <c r="EK195" s="113"/>
      <c r="EL195" s="113"/>
      <c r="EM195" s="113"/>
      <c r="EN195" s="113"/>
      <c r="EO195" s="113"/>
      <c r="EP195" s="113"/>
      <c r="EQ195" s="113"/>
      <c r="ER195" s="113"/>
      <c r="ES195" s="113"/>
      <c r="ET195" s="113"/>
      <c r="EU195" s="113"/>
      <c r="EV195" s="113"/>
      <c r="EW195" s="113"/>
      <c r="EX195" s="113"/>
      <c r="EY195" s="113"/>
      <c r="EZ195" s="113"/>
      <c r="FA195" s="113"/>
      <c r="FB195" s="113"/>
      <c r="FC195" s="113"/>
      <c r="FD195" s="113"/>
      <c r="FE195" s="113"/>
      <c r="FF195" s="113"/>
      <c r="FG195" s="113"/>
      <c r="FH195" s="113"/>
      <c r="FI195" s="113"/>
      <c r="FJ195" s="113"/>
      <c r="FK195" s="113"/>
      <c r="FL195" s="113"/>
      <c r="FM195" s="113"/>
      <c r="FN195" s="113"/>
      <c r="FO195" s="113"/>
      <c r="FP195" s="113"/>
      <c r="FQ195" s="113"/>
      <c r="FR195" s="113"/>
      <c r="FS195" s="113"/>
      <c r="FT195" s="113"/>
      <c r="FU195" s="113"/>
      <c r="FV195" s="113"/>
      <c r="FW195" s="113"/>
      <c r="FX195" s="113"/>
      <c r="FY195" s="113"/>
      <c r="FZ195" s="113"/>
      <c r="GA195" s="113"/>
      <c r="GB195" s="113"/>
      <c r="GC195" s="113"/>
      <c r="GD195" s="113"/>
      <c r="GE195" s="113"/>
      <c r="GF195" s="113"/>
      <c r="GG195" s="113"/>
      <c r="GH195" s="113"/>
      <c r="GI195" s="113"/>
      <c r="GJ195" s="113"/>
      <c r="GK195" s="113"/>
      <c r="GL195" s="113"/>
      <c r="GM195" s="113"/>
      <c r="GN195" s="113"/>
      <c r="GO195" s="113"/>
      <c r="GP195" s="113"/>
      <c r="GQ195" s="113"/>
      <c r="GR195" s="113"/>
      <c r="GS195" s="112"/>
      <c r="GT195" s="113"/>
      <c r="GU195" s="113"/>
      <c r="GV195" s="113"/>
      <c r="GW195" s="114"/>
    </row>
    <row r="196" spans="1:205" ht="15" customHeight="1">
      <c r="A196" s="111"/>
      <c r="B196" s="119"/>
      <c r="C196" s="109"/>
      <c r="D196" s="109"/>
      <c r="E196" s="208"/>
      <c r="F196" s="208"/>
      <c r="G196" s="119"/>
      <c r="H196" s="119"/>
      <c r="I196" s="1010"/>
      <c r="J196" s="1011"/>
      <c r="K196" s="1011"/>
      <c r="L196" s="1011"/>
      <c r="M196" s="1011"/>
      <c r="N196" s="1011"/>
      <c r="O196" s="1011"/>
      <c r="P196" s="1011"/>
      <c r="Q196" s="1011"/>
      <c r="R196" s="1011"/>
      <c r="S196" s="1011"/>
      <c r="T196" s="1011"/>
      <c r="U196" s="1011"/>
      <c r="V196" s="1011"/>
      <c r="W196" s="1011"/>
      <c r="X196" s="1011"/>
      <c r="Y196" s="1011"/>
      <c r="Z196" s="1011"/>
      <c r="AA196" s="1011"/>
      <c r="AB196" s="1011"/>
      <c r="AC196" s="1011"/>
      <c r="AD196" s="1011"/>
      <c r="AE196" s="1011"/>
      <c r="AF196" s="1011"/>
      <c r="AG196" s="1011"/>
      <c r="AH196" s="1011"/>
      <c r="AI196" s="1011"/>
      <c r="AJ196" s="1011"/>
      <c r="AK196" s="1011"/>
      <c r="AL196" s="1011"/>
      <c r="AM196" s="1011"/>
      <c r="AN196" s="1011"/>
      <c r="AO196" s="1011"/>
      <c r="AP196" s="1011"/>
      <c r="AQ196" s="1011"/>
      <c r="AR196" s="1011"/>
      <c r="AS196" s="1011"/>
      <c r="AT196" s="1011"/>
      <c r="AU196" s="1011"/>
      <c r="AV196" s="1011"/>
      <c r="AW196" s="1011"/>
      <c r="AX196" s="1011"/>
      <c r="AY196" s="1011"/>
      <c r="AZ196" s="1011"/>
      <c r="BA196" s="1011"/>
      <c r="BB196" s="1011"/>
      <c r="BC196" s="1011"/>
      <c r="BD196" s="1011"/>
      <c r="BE196" s="1011"/>
      <c r="BF196" s="1011"/>
      <c r="BG196" s="208"/>
      <c r="BH196" s="208"/>
      <c r="BI196" s="208"/>
      <c r="BJ196" s="208"/>
      <c r="BK196" s="208"/>
      <c r="BL196" s="208"/>
      <c r="BM196" s="208"/>
      <c r="BN196" s="208"/>
      <c r="BO196" s="208"/>
      <c r="BP196" s="208"/>
      <c r="BQ196" s="208"/>
      <c r="BR196" s="208"/>
      <c r="BS196" s="208"/>
      <c r="BT196" s="208"/>
      <c r="BU196" s="208"/>
      <c r="BV196" s="208"/>
      <c r="BW196" s="208"/>
      <c r="BX196" s="208"/>
      <c r="BY196" s="208"/>
      <c r="BZ196" s="120"/>
      <c r="CA196" s="120"/>
      <c r="CB196" s="120"/>
      <c r="CC196" s="120"/>
      <c r="CD196" s="120"/>
      <c r="CE196" s="120"/>
      <c r="CF196" s="120"/>
      <c r="CG196" s="120"/>
      <c r="CH196" s="120"/>
      <c r="CI196" s="120"/>
      <c r="CJ196" s="120"/>
      <c r="CK196" s="120"/>
      <c r="CL196" s="120"/>
      <c r="CM196" s="120"/>
      <c r="CN196" s="120"/>
      <c r="CO196" s="120"/>
      <c r="CP196" s="120"/>
      <c r="CQ196" s="120"/>
      <c r="CR196" s="120"/>
      <c r="CS196" s="120"/>
      <c r="CT196" s="109"/>
      <c r="CU196" s="109"/>
      <c r="CV196" s="119"/>
      <c r="CW196" s="109"/>
      <c r="CX196" s="109"/>
      <c r="CY196" s="109"/>
      <c r="CZ196" s="117"/>
      <c r="DA196" s="109"/>
      <c r="DB196" s="119"/>
      <c r="DC196" s="119"/>
      <c r="DD196" s="119"/>
      <c r="DE196" s="109"/>
      <c r="DF196" s="109"/>
      <c r="DG196" s="109"/>
      <c r="DH196" s="109"/>
      <c r="DI196" s="109"/>
      <c r="DJ196" s="109"/>
      <c r="DK196" s="109"/>
      <c r="DL196" s="109"/>
      <c r="DM196" s="109"/>
      <c r="DN196" s="109"/>
      <c r="DO196" s="109"/>
      <c r="DP196" s="109"/>
      <c r="DQ196" s="109"/>
      <c r="DR196" s="109"/>
      <c r="DS196" s="109"/>
      <c r="DT196" s="109"/>
      <c r="DU196" s="109"/>
      <c r="DV196" s="109"/>
      <c r="DW196" s="109"/>
      <c r="DX196" s="109"/>
      <c r="DY196" s="109"/>
      <c r="DZ196" s="109"/>
      <c r="EA196" s="109"/>
      <c r="EB196" s="109"/>
      <c r="EC196" s="109"/>
      <c r="ED196" s="109"/>
      <c r="EE196" s="109"/>
      <c r="EF196" s="109"/>
      <c r="EG196" s="109"/>
      <c r="EH196" s="109"/>
      <c r="EI196" s="109"/>
      <c r="EJ196" s="109"/>
      <c r="EK196" s="109"/>
      <c r="EL196" s="109"/>
      <c r="EM196" s="109"/>
      <c r="EN196" s="109"/>
      <c r="EO196" s="109"/>
      <c r="EP196" s="109"/>
      <c r="EQ196" s="109"/>
      <c r="ER196" s="109"/>
      <c r="ES196" s="109"/>
      <c r="ET196" s="109"/>
      <c r="EU196" s="109"/>
      <c r="EV196" s="109"/>
      <c r="EW196" s="109"/>
      <c r="EX196" s="109"/>
      <c r="EY196" s="109"/>
      <c r="EZ196" s="109"/>
      <c r="FA196" s="109"/>
      <c r="FB196" s="109"/>
      <c r="FC196" s="109"/>
      <c r="FD196" s="109"/>
      <c r="FE196" s="109"/>
      <c r="FF196" s="109"/>
      <c r="FG196" s="109"/>
      <c r="FH196" s="109"/>
      <c r="FI196" s="109"/>
      <c r="FJ196" s="109"/>
      <c r="FK196" s="109"/>
      <c r="FL196" s="109"/>
      <c r="FM196" s="109"/>
      <c r="FN196" s="109"/>
      <c r="FO196" s="109"/>
      <c r="FP196" s="109"/>
      <c r="FQ196" s="109"/>
      <c r="FR196" s="109"/>
      <c r="FS196" s="109"/>
      <c r="FT196" s="109"/>
      <c r="FU196" s="209"/>
      <c r="FV196" s="109"/>
      <c r="FW196" s="109"/>
      <c r="FX196" s="109"/>
      <c r="FY196" s="109"/>
      <c r="FZ196" s="109"/>
      <c r="GA196" s="109"/>
      <c r="GB196" s="109"/>
      <c r="GC196" s="109"/>
      <c r="GD196" s="109"/>
      <c r="GE196" s="109"/>
      <c r="GF196" s="109"/>
      <c r="GG196" s="109"/>
      <c r="GH196" s="109"/>
      <c r="GI196" s="109"/>
      <c r="GJ196" s="109"/>
      <c r="GK196" s="109"/>
      <c r="GL196" s="119"/>
      <c r="GM196" s="119"/>
      <c r="GN196" s="119"/>
      <c r="GO196" s="109"/>
      <c r="GP196" s="109"/>
      <c r="GQ196" s="109"/>
      <c r="GR196" s="109"/>
      <c r="GS196" s="115"/>
      <c r="GT196" s="109"/>
      <c r="GU196" s="109"/>
      <c r="GV196" s="109"/>
      <c r="GW196" s="116"/>
    </row>
    <row r="197" spans="1:205" ht="11.25" customHeight="1">
      <c r="A197" s="111"/>
      <c r="B197" s="119"/>
      <c r="C197" s="109"/>
      <c r="D197" s="109"/>
      <c r="E197" s="208"/>
      <c r="F197" s="208"/>
      <c r="G197" s="119"/>
      <c r="H197" s="119"/>
      <c r="I197" s="1012" t="s">
        <v>562</v>
      </c>
      <c r="J197" s="1013"/>
      <c r="K197" s="1013"/>
      <c r="L197" s="1013"/>
      <c r="M197" s="1013"/>
      <c r="N197" s="1013"/>
      <c r="O197" s="1013"/>
      <c r="P197" s="1013"/>
      <c r="Q197" s="1013"/>
      <c r="R197" s="1013"/>
      <c r="S197" s="1013"/>
      <c r="T197" s="1013"/>
      <c r="U197" s="1013"/>
      <c r="V197" s="1013"/>
      <c r="W197" s="1013"/>
      <c r="X197" s="1013"/>
      <c r="Y197" s="1013"/>
      <c r="Z197" s="1013"/>
      <c r="AA197" s="1013"/>
      <c r="AB197" s="1013"/>
      <c r="AC197" s="1013"/>
      <c r="AD197" s="1013"/>
      <c r="AE197" s="1013"/>
      <c r="AF197" s="1013"/>
      <c r="AG197" s="1013"/>
      <c r="AH197" s="1013"/>
      <c r="AI197" s="1013"/>
      <c r="AJ197" s="1013"/>
      <c r="AK197" s="1013"/>
      <c r="AL197" s="1013"/>
      <c r="AM197" s="1013"/>
      <c r="AN197" s="1013"/>
      <c r="AO197" s="1013"/>
      <c r="AP197" s="1013"/>
      <c r="AQ197" s="1013"/>
      <c r="AR197" s="1013"/>
      <c r="AS197" s="1013"/>
      <c r="AT197" s="1013"/>
      <c r="AU197" s="1013"/>
      <c r="AV197" s="1013"/>
      <c r="AW197" s="1013"/>
      <c r="AX197" s="1013"/>
      <c r="AY197" s="1013"/>
      <c r="AZ197" s="1013"/>
      <c r="BA197" s="1013"/>
      <c r="BB197" s="1013"/>
      <c r="BC197" s="1013"/>
      <c r="BD197" s="1013"/>
      <c r="BE197" s="1013"/>
      <c r="BF197" s="1013"/>
      <c r="BG197" s="1013"/>
      <c r="BH197" s="1013"/>
      <c r="BI197" s="1013"/>
      <c r="BJ197" s="1013"/>
      <c r="BK197" s="1013"/>
      <c r="BL197" s="1013"/>
      <c r="BM197" s="1013"/>
      <c r="BN197" s="1013"/>
      <c r="BO197" s="1013"/>
      <c r="BP197" s="1013"/>
      <c r="BQ197" s="1013"/>
      <c r="BR197" s="1013"/>
      <c r="BS197" s="1013"/>
      <c r="BT197" s="1013"/>
      <c r="BU197" s="1013"/>
      <c r="BV197" s="1013"/>
      <c r="BW197" s="1013"/>
      <c r="BX197" s="1013"/>
      <c r="BY197" s="1013"/>
      <c r="BZ197" s="1013"/>
      <c r="CA197" s="1013"/>
      <c r="CB197" s="1013"/>
      <c r="CC197" s="1013"/>
      <c r="CD197" s="1013"/>
      <c r="CE197" s="1013"/>
      <c r="CF197" s="1013"/>
      <c r="CG197" s="1013"/>
      <c r="CH197" s="1013"/>
      <c r="CI197" s="1013"/>
      <c r="CJ197" s="1013"/>
      <c r="CK197" s="1013"/>
      <c r="CL197" s="1013"/>
      <c r="CM197" s="1013"/>
      <c r="CN197" s="1013"/>
      <c r="CO197" s="1013"/>
      <c r="CP197" s="1013"/>
      <c r="CQ197" s="1013"/>
      <c r="CR197" s="1013"/>
      <c r="CS197" s="1013"/>
      <c r="CT197" s="1013"/>
      <c r="CU197" s="1013"/>
      <c r="CV197" s="1013"/>
      <c r="CW197" s="1013"/>
      <c r="CX197" s="1013"/>
      <c r="CY197" s="1013"/>
      <c r="CZ197" s="1013"/>
      <c r="DA197" s="1013"/>
      <c r="DB197" s="1013"/>
      <c r="DC197" s="1013"/>
      <c r="DD197" s="1013"/>
      <c r="DE197" s="1013"/>
      <c r="DF197" s="1013"/>
      <c r="DG197" s="1013"/>
      <c r="DH197" s="1013"/>
      <c r="DI197" s="1013"/>
      <c r="DJ197" s="1013"/>
      <c r="DK197" s="1013"/>
      <c r="DL197" s="1013"/>
      <c r="DM197" s="1013"/>
      <c r="DN197" s="1013"/>
      <c r="DO197" s="1013"/>
      <c r="DP197" s="1013"/>
      <c r="DQ197" s="1013"/>
      <c r="DR197" s="1013"/>
      <c r="DS197" s="1013"/>
      <c r="DT197" s="1013"/>
      <c r="DU197" s="1013"/>
      <c r="DV197" s="1013"/>
      <c r="DW197" s="1013"/>
      <c r="DX197" s="1013"/>
      <c r="DY197" s="1013"/>
      <c r="DZ197" s="1013"/>
      <c r="EA197" s="1013"/>
      <c r="EB197" s="1013"/>
      <c r="EC197" s="1013"/>
      <c r="ED197" s="1013"/>
      <c r="EE197" s="1013"/>
      <c r="EF197" s="1013"/>
      <c r="EG197" s="1013"/>
      <c r="EH197" s="1013"/>
      <c r="EI197" s="1013"/>
      <c r="EJ197" s="1013"/>
      <c r="EK197" s="1013"/>
      <c r="EL197" s="1013"/>
      <c r="EM197" s="1013"/>
      <c r="EN197" s="1013"/>
      <c r="EO197" s="1013"/>
      <c r="EP197" s="1013"/>
      <c r="EQ197" s="1013"/>
      <c r="ER197" s="1013"/>
      <c r="ES197" s="1013"/>
      <c r="ET197" s="1013"/>
      <c r="EU197" s="1013"/>
      <c r="EV197" s="1013"/>
      <c r="EW197" s="1013"/>
      <c r="EX197" s="1013"/>
      <c r="EY197" s="1013"/>
      <c r="EZ197" s="1013"/>
      <c r="FA197" s="1013"/>
      <c r="FB197" s="1013"/>
      <c r="FC197" s="1013"/>
      <c r="FD197" s="1013"/>
      <c r="FE197" s="1013"/>
      <c r="FF197" s="1013"/>
      <c r="FG197" s="1013"/>
      <c r="FH197" s="1013"/>
      <c r="FI197" s="1013"/>
      <c r="FJ197" s="1013"/>
      <c r="FK197" s="1013"/>
      <c r="FL197" s="1013"/>
      <c r="FM197" s="1013"/>
      <c r="FN197" s="1013"/>
      <c r="FO197" s="1013"/>
      <c r="FP197" s="1013"/>
      <c r="FQ197" s="1013"/>
      <c r="FR197" s="1013"/>
      <c r="FS197" s="1013"/>
      <c r="FT197" s="1013"/>
      <c r="FU197" s="1013"/>
      <c r="FV197" s="1013"/>
      <c r="FW197" s="1013"/>
      <c r="FX197" s="1013"/>
      <c r="FY197" s="1013"/>
      <c r="FZ197" s="1013"/>
      <c r="GA197" s="1013"/>
      <c r="GB197" s="1013"/>
      <c r="GC197" s="1013"/>
      <c r="GD197" s="1013"/>
      <c r="GE197" s="1013"/>
      <c r="GF197" s="1013"/>
      <c r="GG197" s="1013"/>
      <c r="GH197" s="1013"/>
      <c r="GI197" s="1013"/>
      <c r="GJ197" s="1013"/>
      <c r="GK197" s="1013"/>
      <c r="GL197" s="1013"/>
      <c r="GM197" s="1013"/>
      <c r="GN197" s="1013"/>
      <c r="GO197" s="1013"/>
      <c r="GP197" s="1013"/>
      <c r="GQ197" s="1013"/>
      <c r="GR197" s="1014"/>
      <c r="GS197" s="115"/>
      <c r="GT197" s="109"/>
      <c r="GU197" s="109"/>
      <c r="GV197" s="109"/>
      <c r="GW197" s="116"/>
    </row>
    <row r="198" spans="1:205" ht="11.25" customHeight="1">
      <c r="A198" s="111"/>
      <c r="B198" s="119"/>
      <c r="C198" s="109"/>
      <c r="D198" s="109"/>
      <c r="E198" s="208"/>
      <c r="F198" s="208"/>
      <c r="G198" s="119"/>
      <c r="H198" s="119"/>
      <c r="I198" s="1012"/>
      <c r="J198" s="1013"/>
      <c r="K198" s="1013"/>
      <c r="L198" s="1013"/>
      <c r="M198" s="1013"/>
      <c r="N198" s="1013"/>
      <c r="O198" s="1013"/>
      <c r="P198" s="1013"/>
      <c r="Q198" s="1013"/>
      <c r="R198" s="1013"/>
      <c r="S198" s="1013"/>
      <c r="T198" s="1013"/>
      <c r="U198" s="1013"/>
      <c r="V198" s="1013"/>
      <c r="W198" s="1013"/>
      <c r="X198" s="1013"/>
      <c r="Y198" s="1013"/>
      <c r="Z198" s="1013"/>
      <c r="AA198" s="1013"/>
      <c r="AB198" s="1013"/>
      <c r="AC198" s="1013"/>
      <c r="AD198" s="1013"/>
      <c r="AE198" s="1013"/>
      <c r="AF198" s="1013"/>
      <c r="AG198" s="1013"/>
      <c r="AH198" s="1013"/>
      <c r="AI198" s="1013"/>
      <c r="AJ198" s="1013"/>
      <c r="AK198" s="1013"/>
      <c r="AL198" s="1013"/>
      <c r="AM198" s="1013"/>
      <c r="AN198" s="1013"/>
      <c r="AO198" s="1013"/>
      <c r="AP198" s="1013"/>
      <c r="AQ198" s="1013"/>
      <c r="AR198" s="1013"/>
      <c r="AS198" s="1013"/>
      <c r="AT198" s="1013"/>
      <c r="AU198" s="1013"/>
      <c r="AV198" s="1013"/>
      <c r="AW198" s="1013"/>
      <c r="AX198" s="1013"/>
      <c r="AY198" s="1013"/>
      <c r="AZ198" s="1013"/>
      <c r="BA198" s="1013"/>
      <c r="BB198" s="1013"/>
      <c r="BC198" s="1013"/>
      <c r="BD198" s="1013"/>
      <c r="BE198" s="1013"/>
      <c r="BF198" s="1013"/>
      <c r="BG198" s="1013"/>
      <c r="BH198" s="1013"/>
      <c r="BI198" s="1013"/>
      <c r="BJ198" s="1013"/>
      <c r="BK198" s="1013"/>
      <c r="BL198" s="1013"/>
      <c r="BM198" s="1013"/>
      <c r="BN198" s="1013"/>
      <c r="BO198" s="1013"/>
      <c r="BP198" s="1013"/>
      <c r="BQ198" s="1013"/>
      <c r="BR198" s="1013"/>
      <c r="BS198" s="1013"/>
      <c r="BT198" s="1013"/>
      <c r="BU198" s="1013"/>
      <c r="BV198" s="1013"/>
      <c r="BW198" s="1013"/>
      <c r="BX198" s="1013"/>
      <c r="BY198" s="1013"/>
      <c r="BZ198" s="1013"/>
      <c r="CA198" s="1013"/>
      <c r="CB198" s="1013"/>
      <c r="CC198" s="1013"/>
      <c r="CD198" s="1013"/>
      <c r="CE198" s="1013"/>
      <c r="CF198" s="1013"/>
      <c r="CG198" s="1013"/>
      <c r="CH198" s="1013"/>
      <c r="CI198" s="1013"/>
      <c r="CJ198" s="1013"/>
      <c r="CK198" s="1013"/>
      <c r="CL198" s="1013"/>
      <c r="CM198" s="1013"/>
      <c r="CN198" s="1013"/>
      <c r="CO198" s="1013"/>
      <c r="CP198" s="1013"/>
      <c r="CQ198" s="1013"/>
      <c r="CR198" s="1013"/>
      <c r="CS198" s="1013"/>
      <c r="CT198" s="1013"/>
      <c r="CU198" s="1013"/>
      <c r="CV198" s="1013"/>
      <c r="CW198" s="1013"/>
      <c r="CX198" s="1013"/>
      <c r="CY198" s="1013"/>
      <c r="CZ198" s="1013"/>
      <c r="DA198" s="1013"/>
      <c r="DB198" s="1013"/>
      <c r="DC198" s="1013"/>
      <c r="DD198" s="1013"/>
      <c r="DE198" s="1013"/>
      <c r="DF198" s="1013"/>
      <c r="DG198" s="1013"/>
      <c r="DH198" s="1013"/>
      <c r="DI198" s="1013"/>
      <c r="DJ198" s="1013"/>
      <c r="DK198" s="1013"/>
      <c r="DL198" s="1013"/>
      <c r="DM198" s="1013"/>
      <c r="DN198" s="1013"/>
      <c r="DO198" s="1013"/>
      <c r="DP198" s="1013"/>
      <c r="DQ198" s="1013"/>
      <c r="DR198" s="1013"/>
      <c r="DS198" s="1013"/>
      <c r="DT198" s="1013"/>
      <c r="DU198" s="1013"/>
      <c r="DV198" s="1013"/>
      <c r="DW198" s="1013"/>
      <c r="DX198" s="1013"/>
      <c r="DY198" s="1013"/>
      <c r="DZ198" s="1013"/>
      <c r="EA198" s="1013"/>
      <c r="EB198" s="1013"/>
      <c r="EC198" s="1013"/>
      <c r="ED198" s="1013"/>
      <c r="EE198" s="1013"/>
      <c r="EF198" s="1013"/>
      <c r="EG198" s="1013"/>
      <c r="EH198" s="1013"/>
      <c r="EI198" s="1013"/>
      <c r="EJ198" s="1013"/>
      <c r="EK198" s="1013"/>
      <c r="EL198" s="1013"/>
      <c r="EM198" s="1013"/>
      <c r="EN198" s="1013"/>
      <c r="EO198" s="1013"/>
      <c r="EP198" s="1013"/>
      <c r="EQ198" s="1013"/>
      <c r="ER198" s="1013"/>
      <c r="ES198" s="1013"/>
      <c r="ET198" s="1013"/>
      <c r="EU198" s="1013"/>
      <c r="EV198" s="1013"/>
      <c r="EW198" s="1013"/>
      <c r="EX198" s="1013"/>
      <c r="EY198" s="1013"/>
      <c r="EZ198" s="1013"/>
      <c r="FA198" s="1013"/>
      <c r="FB198" s="1013"/>
      <c r="FC198" s="1013"/>
      <c r="FD198" s="1013"/>
      <c r="FE198" s="1013"/>
      <c r="FF198" s="1013"/>
      <c r="FG198" s="1013"/>
      <c r="FH198" s="1013"/>
      <c r="FI198" s="1013"/>
      <c r="FJ198" s="1013"/>
      <c r="FK198" s="1013"/>
      <c r="FL198" s="1013"/>
      <c r="FM198" s="1013"/>
      <c r="FN198" s="1013"/>
      <c r="FO198" s="1013"/>
      <c r="FP198" s="1013"/>
      <c r="FQ198" s="1013"/>
      <c r="FR198" s="1013"/>
      <c r="FS198" s="1013"/>
      <c r="FT198" s="1013"/>
      <c r="FU198" s="1013"/>
      <c r="FV198" s="1013"/>
      <c r="FW198" s="1013"/>
      <c r="FX198" s="1013"/>
      <c r="FY198" s="1013"/>
      <c r="FZ198" s="1013"/>
      <c r="GA198" s="1013"/>
      <c r="GB198" s="1013"/>
      <c r="GC198" s="1013"/>
      <c r="GD198" s="1013"/>
      <c r="GE198" s="1013"/>
      <c r="GF198" s="1013"/>
      <c r="GG198" s="1013"/>
      <c r="GH198" s="1013"/>
      <c r="GI198" s="1013"/>
      <c r="GJ198" s="1013"/>
      <c r="GK198" s="1013"/>
      <c r="GL198" s="1013"/>
      <c r="GM198" s="1013"/>
      <c r="GN198" s="1013"/>
      <c r="GO198" s="1013"/>
      <c r="GP198" s="1013"/>
      <c r="GQ198" s="1013"/>
      <c r="GR198" s="1014"/>
      <c r="GS198" s="115"/>
      <c r="GT198" s="109"/>
      <c r="GU198" s="109"/>
      <c r="GV198" s="109"/>
      <c r="GW198" s="116"/>
    </row>
    <row r="199" spans="1:205" ht="15" customHeight="1">
      <c r="A199" s="111"/>
      <c r="B199" s="119"/>
      <c r="C199" s="109"/>
      <c r="D199" s="109"/>
      <c r="E199" s="109"/>
      <c r="F199" s="109"/>
      <c r="G199" s="119"/>
      <c r="H199" s="119"/>
      <c r="I199" s="1015" t="s">
        <v>237</v>
      </c>
      <c r="J199" s="931"/>
      <c r="K199" s="931"/>
      <c r="L199" s="931"/>
      <c r="M199" s="109"/>
      <c r="N199" s="120"/>
      <c r="O199" s="120"/>
      <c r="P199" s="120"/>
      <c r="Q199" s="120"/>
      <c r="R199" s="120"/>
      <c r="S199" s="120"/>
      <c r="T199" s="120"/>
      <c r="U199" s="120"/>
      <c r="V199" s="120"/>
      <c r="W199" s="120"/>
      <c r="X199" s="120"/>
      <c r="Y199" s="109"/>
      <c r="Z199" s="109"/>
      <c r="AA199" s="109"/>
      <c r="AB199" s="109"/>
      <c r="AC199" s="109"/>
      <c r="AD199" s="109"/>
      <c r="AE199" s="122"/>
      <c r="AF199" s="122"/>
      <c r="AG199" s="122"/>
      <c r="AH199" s="122"/>
      <c r="AI199" s="122"/>
      <c r="AJ199" s="123"/>
      <c r="AK199" s="109"/>
      <c r="AL199" s="109"/>
      <c r="AM199" s="120"/>
      <c r="AN199" s="120"/>
      <c r="AO199" s="120"/>
      <c r="AP199" s="120"/>
      <c r="AQ199" s="120"/>
      <c r="AR199" s="120"/>
      <c r="AS199" s="120"/>
      <c r="AT199" s="120"/>
      <c r="AU199" s="120"/>
      <c r="AV199" s="120"/>
      <c r="AW199" s="120"/>
      <c r="AX199" s="120"/>
      <c r="AY199" s="109"/>
      <c r="AZ199" s="122"/>
      <c r="BA199" s="122"/>
      <c r="BB199" s="122"/>
      <c r="BC199" s="109"/>
      <c r="BD199" s="109"/>
      <c r="BE199" s="109"/>
      <c r="BF199" s="109"/>
      <c r="BG199" s="109"/>
      <c r="BH199" s="109"/>
      <c r="BI199" s="109"/>
      <c r="BJ199" s="109"/>
      <c r="BK199" s="109"/>
      <c r="BL199" s="109"/>
      <c r="BM199" s="109"/>
      <c r="BN199" s="109"/>
      <c r="BO199" s="109"/>
      <c r="BP199" s="109"/>
      <c r="BQ199" s="109"/>
      <c r="BR199" s="109"/>
      <c r="BS199" s="109"/>
      <c r="BT199" s="109"/>
      <c r="BU199" s="109"/>
      <c r="BV199" s="109"/>
      <c r="BW199" s="109"/>
      <c r="BX199" s="109"/>
      <c r="BY199" s="109"/>
      <c r="BZ199" s="109"/>
      <c r="CA199" s="109"/>
      <c r="CB199" s="109"/>
      <c r="CC199" s="109"/>
      <c r="CD199" s="109"/>
      <c r="CE199" s="109"/>
      <c r="CF199" s="109"/>
      <c r="CG199" s="109"/>
      <c r="CH199" s="109"/>
      <c r="CI199" s="109"/>
      <c r="CJ199" s="109"/>
      <c r="CK199" s="109"/>
      <c r="CL199" s="109"/>
      <c r="CM199" s="109"/>
      <c r="CN199" s="109"/>
      <c r="CO199" s="109"/>
      <c r="CP199" s="109"/>
      <c r="CQ199" s="109"/>
      <c r="CR199" s="109"/>
      <c r="CS199" s="120"/>
      <c r="CT199" s="120"/>
      <c r="CU199" s="120"/>
      <c r="CV199" s="120"/>
      <c r="CW199" s="931" t="s">
        <v>238</v>
      </c>
      <c r="CX199" s="931"/>
      <c r="CY199" s="931"/>
      <c r="CZ199" s="932"/>
      <c r="DA199" s="1015" t="s">
        <v>237</v>
      </c>
      <c r="DB199" s="931"/>
      <c r="DC199" s="931"/>
      <c r="DD199" s="210"/>
      <c r="DE199" s="109"/>
      <c r="DF199" s="109"/>
      <c r="DG199" s="109"/>
      <c r="DH199" s="109"/>
      <c r="DI199" s="109"/>
      <c r="DJ199" s="109"/>
      <c r="DK199" s="109"/>
      <c r="DL199" s="109"/>
      <c r="DM199" s="120"/>
      <c r="DN199" s="120"/>
      <c r="DO199" s="120"/>
      <c r="DP199" s="120"/>
      <c r="DQ199" s="120"/>
      <c r="DR199" s="120"/>
      <c r="DS199" s="120"/>
      <c r="DT199" s="120"/>
      <c r="DU199" s="120"/>
      <c r="DV199" s="120"/>
      <c r="DW199" s="120"/>
      <c r="DX199" s="120"/>
      <c r="DY199" s="120"/>
      <c r="DZ199" s="120"/>
      <c r="EA199" s="120"/>
      <c r="EB199" s="120"/>
      <c r="EC199" s="120"/>
      <c r="ED199" s="120"/>
      <c r="EE199" s="120"/>
      <c r="EF199" s="120"/>
      <c r="EG199" s="120"/>
      <c r="EH199" s="120"/>
      <c r="EI199" s="120"/>
      <c r="EJ199" s="120"/>
      <c r="EK199" s="120"/>
      <c r="EL199" s="120"/>
      <c r="EM199" s="120"/>
      <c r="EN199" s="120"/>
      <c r="EO199" s="120"/>
      <c r="EP199" s="120"/>
      <c r="EQ199" s="120"/>
      <c r="ER199" s="120"/>
      <c r="ES199" s="120"/>
      <c r="ET199" s="120"/>
      <c r="EU199" s="120"/>
      <c r="EV199" s="120"/>
      <c r="EW199" s="120"/>
      <c r="EX199" s="120"/>
      <c r="EY199" s="120"/>
      <c r="EZ199" s="120"/>
      <c r="FA199" s="120"/>
      <c r="FB199" s="120"/>
      <c r="FC199" s="120"/>
      <c r="FD199" s="120"/>
      <c r="FE199" s="120"/>
      <c r="FF199" s="120"/>
      <c r="FG199" s="120"/>
      <c r="FH199" s="120"/>
      <c r="FI199" s="120"/>
      <c r="FJ199" s="120"/>
      <c r="FK199" s="120"/>
      <c r="FL199" s="120"/>
      <c r="FM199" s="120"/>
      <c r="FN199" s="120"/>
      <c r="FO199" s="120"/>
      <c r="FP199" s="120"/>
      <c r="FQ199" s="109"/>
      <c r="FR199" s="109"/>
      <c r="FS199" s="209"/>
      <c r="FT199" s="109"/>
      <c r="FU199" s="109"/>
      <c r="FV199" s="109"/>
      <c r="FW199" s="109"/>
      <c r="FX199" s="109"/>
      <c r="FY199" s="109"/>
      <c r="FZ199" s="109"/>
      <c r="GA199" s="109"/>
      <c r="GB199" s="109"/>
      <c r="GC199" s="109"/>
      <c r="GD199" s="109"/>
      <c r="GE199" s="109"/>
      <c r="GF199" s="109"/>
      <c r="GG199" s="109"/>
      <c r="GH199" s="109"/>
      <c r="GI199" s="109"/>
      <c r="GJ199" s="109"/>
      <c r="GK199" s="109"/>
      <c r="GL199" s="120"/>
      <c r="GM199" s="120"/>
      <c r="GN199" s="120"/>
      <c r="GO199" s="109"/>
      <c r="GP199" s="931" t="s">
        <v>238</v>
      </c>
      <c r="GQ199" s="931"/>
      <c r="GR199" s="932"/>
      <c r="GS199" s="115"/>
      <c r="GT199" s="109"/>
      <c r="GU199" s="109"/>
      <c r="GV199" s="109"/>
      <c r="GW199" s="116"/>
    </row>
    <row r="200" spans="1:205" ht="15" customHeight="1">
      <c r="A200" s="111"/>
      <c r="B200" s="119"/>
      <c r="C200" s="109"/>
      <c r="D200" s="109"/>
      <c r="E200" s="109"/>
      <c r="F200" s="109"/>
      <c r="G200" s="119"/>
      <c r="H200" s="119"/>
      <c r="I200" s="1015"/>
      <c r="J200" s="931"/>
      <c r="K200" s="931"/>
      <c r="L200" s="931"/>
      <c r="M200" s="109"/>
      <c r="N200" s="120"/>
      <c r="O200" s="120"/>
      <c r="P200" s="120"/>
      <c r="Q200" s="120"/>
      <c r="R200" s="120"/>
      <c r="S200" s="120"/>
      <c r="T200" s="120"/>
      <c r="U200" s="120"/>
      <c r="V200" s="120"/>
      <c r="W200" s="120"/>
      <c r="X200" s="120"/>
      <c r="Y200" s="109"/>
      <c r="Z200" s="109"/>
      <c r="AA200" s="109"/>
      <c r="AB200" s="109"/>
      <c r="AC200" s="109"/>
      <c r="AD200" s="109"/>
      <c r="AE200" s="122"/>
      <c r="AF200" s="122"/>
      <c r="AG200" s="122"/>
      <c r="AH200" s="122"/>
      <c r="AI200" s="122"/>
      <c r="AJ200" s="123"/>
      <c r="AK200" s="109"/>
      <c r="AL200" s="109"/>
      <c r="AM200" s="120"/>
      <c r="AN200" s="120"/>
      <c r="AO200" s="120"/>
      <c r="AP200" s="120"/>
      <c r="AQ200" s="120"/>
      <c r="AR200" s="120"/>
      <c r="AS200" s="120"/>
      <c r="AT200" s="120"/>
      <c r="AU200" s="120"/>
      <c r="AV200" s="120"/>
      <c r="AW200" s="120"/>
      <c r="AX200" s="120"/>
      <c r="AY200" s="109"/>
      <c r="AZ200" s="122"/>
      <c r="BA200" s="122"/>
      <c r="BB200" s="122"/>
      <c r="BC200" s="109"/>
      <c r="BD200" s="109"/>
      <c r="BE200" s="109"/>
      <c r="BF200" s="109"/>
      <c r="BG200" s="109"/>
      <c r="BH200" s="109"/>
      <c r="BI200" s="109"/>
      <c r="BJ200" s="109"/>
      <c r="BK200" s="109"/>
      <c r="BL200" s="109"/>
      <c r="BM200" s="109"/>
      <c r="BN200" s="109"/>
      <c r="BO200" s="109"/>
      <c r="BP200" s="109"/>
      <c r="BQ200" s="109"/>
      <c r="BR200" s="109"/>
      <c r="BS200" s="109"/>
      <c r="BT200" s="109"/>
      <c r="BU200" s="109"/>
      <c r="BV200" s="109"/>
      <c r="BW200" s="109"/>
      <c r="BX200" s="109"/>
      <c r="BY200" s="109"/>
      <c r="BZ200" s="109"/>
      <c r="CA200" s="109"/>
      <c r="CB200" s="109"/>
      <c r="CC200" s="109"/>
      <c r="CD200" s="109"/>
      <c r="CE200" s="109"/>
      <c r="CF200" s="109"/>
      <c r="CG200" s="109"/>
      <c r="CH200" s="109"/>
      <c r="CI200" s="109"/>
      <c r="CJ200" s="109"/>
      <c r="CK200" s="109"/>
      <c r="CL200" s="109"/>
      <c r="CM200" s="109"/>
      <c r="CN200" s="109"/>
      <c r="CO200" s="109"/>
      <c r="CP200" s="109"/>
      <c r="CQ200" s="109"/>
      <c r="CR200" s="109"/>
      <c r="CS200" s="120"/>
      <c r="CT200" s="120"/>
      <c r="CU200" s="120"/>
      <c r="CV200" s="120"/>
      <c r="CW200" s="931"/>
      <c r="CX200" s="931"/>
      <c r="CY200" s="931"/>
      <c r="CZ200" s="932"/>
      <c r="DA200" s="1015"/>
      <c r="DB200" s="931"/>
      <c r="DC200" s="931"/>
      <c r="DD200" s="210"/>
      <c r="DE200" s="109"/>
      <c r="DF200" s="109"/>
      <c r="DG200" s="109"/>
      <c r="DH200" s="109"/>
      <c r="DI200" s="109"/>
      <c r="DJ200" s="109"/>
      <c r="DK200" s="109"/>
      <c r="DL200" s="109"/>
      <c r="DM200" s="120"/>
      <c r="DN200" s="120"/>
      <c r="DO200" s="120"/>
      <c r="DP200" s="120"/>
      <c r="DQ200" s="120"/>
      <c r="DR200" s="120"/>
      <c r="DS200" s="120"/>
      <c r="DT200" s="120"/>
      <c r="DU200" s="120"/>
      <c r="DV200" s="120"/>
      <c r="DW200" s="120"/>
      <c r="DX200" s="120"/>
      <c r="DY200" s="120"/>
      <c r="DZ200" s="120"/>
      <c r="EA200" s="120"/>
      <c r="EB200" s="120"/>
      <c r="EC200" s="120"/>
      <c r="ED200" s="120"/>
      <c r="EE200" s="120"/>
      <c r="EF200" s="120"/>
      <c r="EG200" s="120"/>
      <c r="EH200" s="120"/>
      <c r="EI200" s="120"/>
      <c r="EJ200" s="120"/>
      <c r="EK200" s="120"/>
      <c r="EL200" s="120"/>
      <c r="EM200" s="120"/>
      <c r="EN200" s="120"/>
      <c r="EO200" s="120"/>
      <c r="EP200" s="120"/>
      <c r="EQ200" s="120"/>
      <c r="ER200" s="120"/>
      <c r="ES200" s="120"/>
      <c r="ET200" s="120"/>
      <c r="EU200" s="120"/>
      <c r="EV200" s="120"/>
      <c r="EW200" s="120"/>
      <c r="EX200" s="120"/>
      <c r="EY200" s="120"/>
      <c r="EZ200" s="120"/>
      <c r="FA200" s="120"/>
      <c r="FB200" s="120"/>
      <c r="FC200" s="120"/>
      <c r="FD200" s="120"/>
      <c r="FE200" s="120"/>
      <c r="FF200" s="120"/>
      <c r="FG200" s="120"/>
      <c r="FH200" s="120"/>
      <c r="FI200" s="120"/>
      <c r="FJ200" s="120"/>
      <c r="FK200" s="120"/>
      <c r="FL200" s="120"/>
      <c r="FM200" s="120"/>
      <c r="FN200" s="120"/>
      <c r="FO200" s="120"/>
      <c r="FP200" s="120"/>
      <c r="FQ200" s="109"/>
      <c r="FR200" s="109"/>
      <c r="FS200" s="209"/>
      <c r="FT200" s="109"/>
      <c r="FU200" s="109"/>
      <c r="FV200" s="109"/>
      <c r="FW200" s="109"/>
      <c r="FX200" s="109"/>
      <c r="FY200" s="109"/>
      <c r="FZ200" s="109"/>
      <c r="GA200" s="109"/>
      <c r="GB200" s="109"/>
      <c r="GC200" s="109"/>
      <c r="GD200" s="109"/>
      <c r="GE200" s="109"/>
      <c r="GF200" s="109"/>
      <c r="GG200" s="109"/>
      <c r="GH200" s="109"/>
      <c r="GI200" s="109"/>
      <c r="GJ200" s="109"/>
      <c r="GK200" s="120"/>
      <c r="GL200" s="120"/>
      <c r="GM200" s="120"/>
      <c r="GN200" s="120"/>
      <c r="GO200" s="109"/>
      <c r="GP200" s="931"/>
      <c r="GQ200" s="931"/>
      <c r="GR200" s="932"/>
      <c r="GS200" s="115"/>
      <c r="GT200" s="109"/>
      <c r="GU200" s="109"/>
      <c r="GV200" s="109"/>
      <c r="GW200" s="116"/>
    </row>
    <row r="201" spans="1:205" ht="15" customHeight="1">
      <c r="A201" s="111"/>
      <c r="B201" s="119"/>
      <c r="C201" s="109"/>
      <c r="D201" s="109"/>
      <c r="E201" s="109"/>
      <c r="F201" s="109"/>
      <c r="G201" s="119"/>
      <c r="H201" s="119"/>
      <c r="I201" s="1015"/>
      <c r="J201" s="931"/>
      <c r="K201" s="931"/>
      <c r="L201" s="931"/>
      <c r="M201" s="109"/>
      <c r="N201" s="109"/>
      <c r="O201" s="109"/>
      <c r="P201" s="109"/>
      <c r="Q201" s="109"/>
      <c r="R201" s="109"/>
      <c r="S201" s="109"/>
      <c r="T201" s="109"/>
      <c r="U201" s="109"/>
      <c r="V201" s="109"/>
      <c r="W201" s="109"/>
      <c r="X201" s="109"/>
      <c r="Y201" s="109"/>
      <c r="Z201" s="109"/>
      <c r="AA201" s="109"/>
      <c r="AB201" s="109"/>
      <c r="AC201" s="109"/>
      <c r="AD201" s="109"/>
      <c r="AE201" s="120"/>
      <c r="AF201" s="120"/>
      <c r="AG201" s="120"/>
      <c r="AH201" s="120"/>
      <c r="AI201" s="120"/>
      <c r="AJ201" s="121"/>
      <c r="AK201" s="109"/>
      <c r="AL201" s="109"/>
      <c r="AM201" s="109"/>
      <c r="AN201" s="109"/>
      <c r="AO201" s="109"/>
      <c r="AP201" s="109"/>
      <c r="AQ201" s="109"/>
      <c r="AR201" s="109"/>
      <c r="AS201" s="109"/>
      <c r="AT201" s="109"/>
      <c r="AU201" s="109"/>
      <c r="AV201" s="109"/>
      <c r="AW201" s="109"/>
      <c r="AX201" s="109"/>
      <c r="AY201" s="109"/>
      <c r="AZ201" s="120"/>
      <c r="BA201" s="120"/>
      <c r="BB201" s="120"/>
      <c r="BC201" s="109"/>
      <c r="BD201" s="109"/>
      <c r="BE201" s="109"/>
      <c r="BF201" s="109"/>
      <c r="BG201" s="109"/>
      <c r="BH201" s="109"/>
      <c r="BI201" s="109"/>
      <c r="BJ201" s="109"/>
      <c r="BK201" s="109"/>
      <c r="BL201" s="109"/>
      <c r="BM201" s="109"/>
      <c r="BN201" s="109"/>
      <c r="BO201" s="109"/>
      <c r="BP201" s="109"/>
      <c r="BQ201" s="109"/>
      <c r="BR201" s="109"/>
      <c r="BS201" s="109"/>
      <c r="BT201" s="109"/>
      <c r="BU201" s="109"/>
      <c r="BV201" s="109"/>
      <c r="BW201" s="109"/>
      <c r="BX201" s="109"/>
      <c r="BY201" s="109"/>
      <c r="BZ201" s="109"/>
      <c r="CA201" s="109"/>
      <c r="CB201" s="109"/>
      <c r="CC201" s="109"/>
      <c r="CD201" s="109"/>
      <c r="CE201" s="109"/>
      <c r="CF201" s="109"/>
      <c r="CG201" s="120"/>
      <c r="CH201" s="120"/>
      <c r="CI201" s="120"/>
      <c r="CJ201" s="120"/>
      <c r="CK201" s="120"/>
      <c r="CL201" s="120"/>
      <c r="CM201" s="120"/>
      <c r="CN201" s="120"/>
      <c r="CO201" s="120"/>
      <c r="CP201" s="120"/>
      <c r="CQ201" s="109"/>
      <c r="CR201" s="109"/>
      <c r="CS201" s="120"/>
      <c r="CT201" s="120"/>
      <c r="CU201" s="120"/>
      <c r="CV201" s="120"/>
      <c r="CW201" s="931"/>
      <c r="CX201" s="931"/>
      <c r="CY201" s="931"/>
      <c r="CZ201" s="932"/>
      <c r="DA201" s="1015"/>
      <c r="DB201" s="931"/>
      <c r="DC201" s="931"/>
      <c r="DD201" s="210"/>
      <c r="DE201" s="109"/>
      <c r="DF201" s="109"/>
      <c r="DG201" s="109"/>
      <c r="DH201" s="109"/>
      <c r="DI201" s="109"/>
      <c r="DJ201" s="109"/>
      <c r="DK201" s="109"/>
      <c r="DL201" s="109"/>
      <c r="DM201" s="109"/>
      <c r="DN201" s="109"/>
      <c r="DO201" s="109"/>
      <c r="DP201" s="109"/>
      <c r="DQ201" s="109"/>
      <c r="DR201" s="109"/>
      <c r="DS201" s="109"/>
      <c r="DT201" s="109"/>
      <c r="DU201" s="109"/>
      <c r="DV201" s="109"/>
      <c r="DW201" s="109"/>
      <c r="DX201" s="109"/>
      <c r="DY201" s="109"/>
      <c r="DZ201" s="109"/>
      <c r="EA201" s="109"/>
      <c r="EB201" s="109"/>
      <c r="EC201" s="109"/>
      <c r="ED201" s="109"/>
      <c r="EE201" s="109"/>
      <c r="EF201" s="109"/>
      <c r="EG201" s="109"/>
      <c r="EH201" s="109"/>
      <c r="EI201" s="109"/>
      <c r="EJ201" s="109"/>
      <c r="EK201" s="109"/>
      <c r="EL201" s="109"/>
      <c r="EM201" s="109"/>
      <c r="EN201" s="109"/>
      <c r="EO201" s="109"/>
      <c r="EP201" s="109"/>
      <c r="EQ201" s="109"/>
      <c r="ER201" s="109"/>
      <c r="ES201" s="109"/>
      <c r="ET201" s="109"/>
      <c r="EU201" s="109"/>
      <c r="EV201" s="109"/>
      <c r="EW201" s="109"/>
      <c r="EX201" s="109"/>
      <c r="EY201" s="109"/>
      <c r="EZ201" s="109"/>
      <c r="FA201" s="109"/>
      <c r="FB201" s="109"/>
      <c r="FC201" s="109"/>
      <c r="FD201" s="109"/>
      <c r="FE201" s="109"/>
      <c r="FF201" s="109"/>
      <c r="FG201" s="109"/>
      <c r="FH201" s="109"/>
      <c r="FI201" s="109"/>
      <c r="FJ201" s="109"/>
      <c r="FK201" s="109"/>
      <c r="FL201" s="109"/>
      <c r="FM201" s="109"/>
      <c r="FN201" s="109"/>
      <c r="FO201" s="109"/>
      <c r="FP201" s="109"/>
      <c r="FQ201" s="109"/>
      <c r="FR201" s="109"/>
      <c r="FS201" s="109"/>
      <c r="FT201" s="109"/>
      <c r="FU201" s="109"/>
      <c r="FV201" s="109"/>
      <c r="FW201" s="109"/>
      <c r="FX201" s="109"/>
      <c r="FY201" s="109"/>
      <c r="FZ201" s="109"/>
      <c r="GA201" s="109"/>
      <c r="GB201" s="109"/>
      <c r="GC201" s="109"/>
      <c r="GD201" s="109"/>
      <c r="GE201" s="109"/>
      <c r="GF201" s="109"/>
      <c r="GG201" s="109"/>
      <c r="GH201" s="109"/>
      <c r="GI201" s="109"/>
      <c r="GJ201" s="109"/>
      <c r="GK201" s="120"/>
      <c r="GL201" s="120"/>
      <c r="GM201" s="120"/>
      <c r="GN201" s="120"/>
      <c r="GO201" s="109"/>
      <c r="GP201" s="931"/>
      <c r="GQ201" s="931"/>
      <c r="GR201" s="932"/>
      <c r="GS201" s="115"/>
      <c r="GT201" s="109"/>
      <c r="GU201" s="109"/>
      <c r="GV201" s="109"/>
      <c r="GW201" s="116"/>
    </row>
    <row r="202" spans="1:205" ht="15" customHeight="1">
      <c r="A202" s="111"/>
      <c r="B202" s="119"/>
      <c r="C202" s="109"/>
      <c r="D202" s="109"/>
      <c r="E202" s="109"/>
      <c r="F202" s="109"/>
      <c r="G202" s="119"/>
      <c r="H202" s="119"/>
      <c r="I202" s="1015"/>
      <c r="J202" s="931"/>
      <c r="K202" s="931"/>
      <c r="L202" s="931"/>
      <c r="M202" s="109"/>
      <c r="N202" s="109"/>
      <c r="O202" s="109"/>
      <c r="P202" s="109"/>
      <c r="Q202" s="109"/>
      <c r="R202" s="109"/>
      <c r="S202" s="109"/>
      <c r="T202" s="109"/>
      <c r="U202" s="109"/>
      <c r="V202" s="109"/>
      <c r="W202" s="109"/>
      <c r="X202" s="109"/>
      <c r="Y202" s="109"/>
      <c r="Z202" s="109"/>
      <c r="AA202" s="109"/>
      <c r="AB202" s="109"/>
      <c r="AC202" s="109"/>
      <c r="AD202" s="109"/>
      <c r="AE202" s="120"/>
      <c r="AF202" s="120"/>
      <c r="AG202" s="120"/>
      <c r="AH202" s="120"/>
      <c r="AI202" s="120"/>
      <c r="AJ202" s="121"/>
      <c r="AK202" s="109"/>
      <c r="AL202" s="109"/>
      <c r="AM202" s="109"/>
      <c r="AN202" s="109"/>
      <c r="AO202" s="109"/>
      <c r="AP202" s="109"/>
      <c r="AQ202" s="109"/>
      <c r="AR202" s="109"/>
      <c r="AS202" s="109"/>
      <c r="AT202" s="109"/>
      <c r="AU202" s="109"/>
      <c r="AV202" s="109"/>
      <c r="AW202" s="109"/>
      <c r="AX202" s="109"/>
      <c r="AY202" s="109"/>
      <c r="AZ202" s="120"/>
      <c r="BA202" s="120"/>
      <c r="BB202" s="120"/>
      <c r="BC202" s="109"/>
      <c r="BD202" s="109"/>
      <c r="BE202" s="109"/>
      <c r="BF202" s="109"/>
      <c r="BG202" s="109"/>
      <c r="BH202" s="109"/>
      <c r="BI202" s="109"/>
      <c r="BJ202" s="109"/>
      <c r="BK202" s="109"/>
      <c r="BL202" s="109"/>
      <c r="BM202" s="109"/>
      <c r="BN202" s="109"/>
      <c r="BO202" s="109"/>
      <c r="BP202" s="109"/>
      <c r="BQ202" s="109"/>
      <c r="BR202" s="109"/>
      <c r="BS202" s="109"/>
      <c r="BT202" s="109"/>
      <c r="BU202" s="109"/>
      <c r="BV202" s="109"/>
      <c r="BW202" s="109"/>
      <c r="BX202" s="109"/>
      <c r="BY202" s="109"/>
      <c r="BZ202" s="109"/>
      <c r="CA202" s="109"/>
      <c r="CB202" s="109"/>
      <c r="CC202" s="109"/>
      <c r="CD202" s="109"/>
      <c r="CE202" s="109"/>
      <c r="CF202" s="109"/>
      <c r="CG202" s="120"/>
      <c r="CH202" s="120"/>
      <c r="CI202" s="120"/>
      <c r="CJ202" s="120"/>
      <c r="CK202" s="120"/>
      <c r="CL202" s="120"/>
      <c r="CM202" s="120"/>
      <c r="CN202" s="120"/>
      <c r="CO202" s="120"/>
      <c r="CP202" s="120"/>
      <c r="CQ202" s="109"/>
      <c r="CR202" s="109"/>
      <c r="CS202" s="120"/>
      <c r="CT202" s="120"/>
      <c r="CU202" s="120"/>
      <c r="CV202" s="120"/>
      <c r="CW202" s="931"/>
      <c r="CX202" s="931"/>
      <c r="CY202" s="931"/>
      <c r="CZ202" s="932"/>
      <c r="DA202" s="1015"/>
      <c r="DB202" s="931"/>
      <c r="DC202" s="931"/>
      <c r="DD202" s="210"/>
      <c r="DE202" s="109"/>
      <c r="DF202" s="109"/>
      <c r="DG202" s="109"/>
      <c r="DH202" s="109"/>
      <c r="DI202" s="109"/>
      <c r="DJ202" s="109"/>
      <c r="DK202" s="109"/>
      <c r="DL202" s="109"/>
      <c r="DM202" s="109"/>
      <c r="DN202" s="109"/>
      <c r="DO202" s="109"/>
      <c r="DP202" s="109"/>
      <c r="DQ202" s="109"/>
      <c r="DR202" s="109"/>
      <c r="DS202" s="109"/>
      <c r="DT202" s="109"/>
      <c r="DU202" s="109"/>
      <c r="DV202" s="109"/>
      <c r="DW202" s="109"/>
      <c r="DX202" s="109"/>
      <c r="DY202" s="109"/>
      <c r="DZ202" s="109"/>
      <c r="EA202" s="109"/>
      <c r="EB202" s="109"/>
      <c r="EC202" s="109"/>
      <c r="ED202" s="109"/>
      <c r="EE202" s="109"/>
      <c r="EF202" s="109"/>
      <c r="EG202" s="109"/>
      <c r="EH202" s="109"/>
      <c r="EI202" s="109"/>
      <c r="EJ202" s="109"/>
      <c r="EK202" s="109"/>
      <c r="EL202" s="109"/>
      <c r="EM202" s="109"/>
      <c r="EN202" s="109"/>
      <c r="EO202" s="109"/>
      <c r="EP202" s="109"/>
      <c r="EQ202" s="109"/>
      <c r="ER202" s="109"/>
      <c r="ES202" s="109"/>
      <c r="ET202" s="109"/>
      <c r="EU202" s="109"/>
      <c r="EV202" s="109"/>
      <c r="EW202" s="109"/>
      <c r="EX202" s="109"/>
      <c r="EY202" s="109"/>
      <c r="EZ202" s="109"/>
      <c r="FA202" s="109"/>
      <c r="FB202" s="109"/>
      <c r="FC202" s="109"/>
      <c r="FD202" s="109"/>
      <c r="FE202" s="109"/>
      <c r="FF202" s="109"/>
      <c r="FG202" s="109"/>
      <c r="FH202" s="109"/>
      <c r="FI202" s="109"/>
      <c r="FJ202" s="109"/>
      <c r="FK202" s="109"/>
      <c r="FL202" s="109"/>
      <c r="FM202" s="109"/>
      <c r="FN202" s="109"/>
      <c r="FO202" s="109"/>
      <c r="FP202" s="109"/>
      <c r="FQ202" s="109"/>
      <c r="FR202" s="109"/>
      <c r="FS202" s="109"/>
      <c r="FT202" s="109"/>
      <c r="FU202" s="120"/>
      <c r="FV202" s="120"/>
      <c r="FW202" s="120"/>
      <c r="FX202" s="120"/>
      <c r="FY202" s="120"/>
      <c r="FZ202" s="120"/>
      <c r="GA202" s="120"/>
      <c r="GB202" s="120"/>
      <c r="GC202" s="120"/>
      <c r="GD202" s="120"/>
      <c r="GE202" s="120"/>
      <c r="GF202" s="120"/>
      <c r="GG202" s="120"/>
      <c r="GH202" s="120"/>
      <c r="GI202" s="120"/>
      <c r="GJ202" s="120"/>
      <c r="GK202" s="120"/>
      <c r="GL202" s="120"/>
      <c r="GM202" s="120"/>
      <c r="GN202" s="120"/>
      <c r="GO202" s="109"/>
      <c r="GP202" s="931"/>
      <c r="GQ202" s="931"/>
      <c r="GR202" s="932"/>
      <c r="GS202" s="115"/>
      <c r="GT202" s="109"/>
      <c r="GU202" s="109"/>
      <c r="GV202" s="109"/>
      <c r="GW202" s="116"/>
    </row>
    <row r="203" spans="1:205" ht="20.100000000000001" customHeight="1">
      <c r="A203" s="111"/>
      <c r="B203" s="119"/>
      <c r="C203" s="109"/>
      <c r="D203" s="109"/>
      <c r="E203" s="109"/>
      <c r="F203" s="109"/>
      <c r="G203" s="119"/>
      <c r="H203" s="117"/>
      <c r="I203" s="118"/>
      <c r="J203" s="119"/>
      <c r="K203" s="119"/>
      <c r="L203" s="119"/>
      <c r="M203" s="120"/>
      <c r="N203" s="120"/>
      <c r="O203" s="120"/>
      <c r="P203" s="120"/>
      <c r="Q203" s="120"/>
      <c r="R203" s="120"/>
      <c r="S203" s="120"/>
      <c r="T203" s="120"/>
      <c r="U203" s="120"/>
      <c r="V203" s="120"/>
      <c r="W203" s="120"/>
      <c r="X203" s="120"/>
      <c r="Y203" s="120"/>
      <c r="Z203" s="120"/>
      <c r="AA203" s="120"/>
      <c r="AB203" s="120"/>
      <c r="AC203" s="120"/>
      <c r="AD203" s="120"/>
      <c r="AE203" s="120"/>
      <c r="AF203" s="120"/>
      <c r="AG203" s="120"/>
      <c r="AH203" s="120"/>
      <c r="AI203" s="120"/>
      <c r="AJ203" s="120"/>
      <c r="AK203" s="120"/>
      <c r="AL203" s="120"/>
      <c r="AM203" s="120"/>
      <c r="AN203" s="120"/>
      <c r="AO203" s="120"/>
      <c r="AP203" s="120"/>
      <c r="AQ203" s="120"/>
      <c r="AR203" s="120"/>
      <c r="AS203" s="120"/>
      <c r="AT203" s="120"/>
      <c r="AU203" s="120"/>
      <c r="AV203" s="120"/>
      <c r="AW203" s="120"/>
      <c r="AX203" s="120"/>
      <c r="AY203" s="120"/>
      <c r="AZ203" s="120"/>
      <c r="BA203" s="120"/>
      <c r="BB203" s="120"/>
      <c r="BC203" s="120"/>
      <c r="BD203" s="120"/>
      <c r="BE203" s="120"/>
      <c r="BF203" s="120"/>
      <c r="BG203" s="120"/>
      <c r="BH203" s="120"/>
      <c r="BI203" s="120"/>
      <c r="BJ203" s="120"/>
      <c r="BK203" s="120"/>
      <c r="BL203" s="120"/>
      <c r="BM203" s="120"/>
      <c r="BN203" s="120"/>
      <c r="BO203" s="120"/>
      <c r="BP203" s="120"/>
      <c r="BQ203" s="120"/>
      <c r="BR203" s="120"/>
      <c r="BS203" s="120"/>
      <c r="BT203" s="120"/>
      <c r="BU203" s="120"/>
      <c r="BV203" s="120"/>
      <c r="BW203" s="120"/>
      <c r="BX203" s="120"/>
      <c r="BY203" s="120"/>
      <c r="BZ203" s="120"/>
      <c r="CA203" s="120"/>
      <c r="CB203" s="120"/>
      <c r="CC203" s="120"/>
      <c r="CD203" s="120"/>
      <c r="CE203" s="120"/>
      <c r="CF203" s="120"/>
      <c r="CG203" s="120"/>
      <c r="CH203" s="120"/>
      <c r="CI203" s="120"/>
      <c r="CJ203" s="120"/>
      <c r="CK203" s="120"/>
      <c r="CL203" s="120"/>
      <c r="CM203" s="120"/>
      <c r="CN203" s="120"/>
      <c r="CO203" s="120"/>
      <c r="CP203" s="120"/>
      <c r="CQ203" s="120"/>
      <c r="CR203" s="120"/>
      <c r="CS203" s="120"/>
      <c r="CT203" s="119"/>
      <c r="CU203" s="119"/>
      <c r="CV203" s="119"/>
      <c r="CW203" s="109"/>
      <c r="CX203" s="120"/>
      <c r="CY203" s="120"/>
      <c r="CZ203" s="120"/>
      <c r="DA203" s="922" t="s">
        <v>239</v>
      </c>
      <c r="DB203" s="923"/>
      <c r="DC203" s="923"/>
      <c r="DD203" s="923"/>
      <c r="DE203" s="923"/>
      <c r="DF203" s="923"/>
      <c r="DG203" s="923"/>
      <c r="DH203" s="923"/>
      <c r="DI203" s="923"/>
      <c r="DJ203" s="923"/>
      <c r="DK203" s="923"/>
      <c r="DL203" s="923"/>
      <c r="DM203" s="923"/>
      <c r="DN203" s="923"/>
      <c r="DO203" s="923"/>
      <c r="DP203" s="923"/>
      <c r="DQ203" s="923"/>
      <c r="DR203" s="923"/>
      <c r="DS203" s="923"/>
      <c r="DT203" s="923"/>
      <c r="DU203" s="923"/>
      <c r="DV203" s="923"/>
      <c r="DW203" s="923"/>
      <c r="DX203" s="923"/>
      <c r="DY203" s="923"/>
      <c r="DZ203" s="923"/>
      <c r="EA203" s="923"/>
      <c r="EB203" s="923"/>
      <c r="EC203" s="923"/>
      <c r="ED203" s="923"/>
      <c r="EE203" s="923"/>
      <c r="EF203" s="923"/>
      <c r="EG203" s="923"/>
      <c r="EH203" s="923"/>
      <c r="EI203" s="923"/>
      <c r="EJ203" s="923"/>
      <c r="EK203" s="923"/>
      <c r="EL203" s="923"/>
      <c r="EM203" s="923"/>
      <c r="EN203" s="923"/>
      <c r="EO203" s="923"/>
      <c r="EP203" s="923"/>
      <c r="EQ203" s="923"/>
      <c r="ER203" s="923"/>
      <c r="ES203" s="923"/>
      <c r="ET203" s="923"/>
      <c r="EU203" s="923"/>
      <c r="EV203" s="923"/>
      <c r="EW203" s="923"/>
      <c r="EX203" s="923"/>
      <c r="EY203" s="923"/>
      <c r="EZ203" s="923"/>
      <c r="FA203" s="923"/>
      <c r="FB203" s="923"/>
      <c r="FC203" s="923"/>
      <c r="FD203" s="923"/>
      <c r="FE203" s="923"/>
      <c r="FF203" s="923"/>
      <c r="FG203" s="923"/>
      <c r="FH203" s="923"/>
      <c r="FI203" s="923"/>
      <c r="FJ203" s="923"/>
      <c r="FK203" s="923"/>
      <c r="FL203" s="923"/>
      <c r="FM203" s="923"/>
      <c r="FN203" s="923"/>
      <c r="FO203" s="923"/>
      <c r="FP203" s="923"/>
      <c r="FQ203" s="923"/>
      <c r="FR203" s="924"/>
      <c r="FS203" s="125"/>
      <c r="FT203" s="120"/>
      <c r="FU203" s="120"/>
      <c r="FV203" s="120"/>
      <c r="FW203" s="120"/>
      <c r="FX203" s="120"/>
      <c r="FY203" s="120"/>
      <c r="FZ203" s="120"/>
      <c r="GA203" s="120"/>
      <c r="GB203" s="120"/>
      <c r="GC203" s="120"/>
      <c r="GD203" s="120"/>
      <c r="GE203" s="120"/>
      <c r="GF203" s="120"/>
      <c r="GG203" s="120"/>
      <c r="GH203" s="120"/>
      <c r="GI203" s="120"/>
      <c r="GJ203" s="120"/>
      <c r="GK203" s="120"/>
      <c r="GL203" s="120"/>
      <c r="GM203" s="120"/>
      <c r="GN203" s="120"/>
      <c r="GO203" s="120"/>
      <c r="GP203" s="120"/>
      <c r="GQ203" s="120"/>
      <c r="GR203" s="124"/>
      <c r="GS203" s="109"/>
      <c r="GT203" s="109"/>
      <c r="GU203" s="109"/>
      <c r="GV203" s="109"/>
      <c r="GW203" s="116"/>
    </row>
    <row r="204" spans="1:205" ht="20.100000000000001" customHeight="1">
      <c r="A204" s="111"/>
      <c r="B204" s="126"/>
      <c r="C204" s="109"/>
      <c r="D204" s="109"/>
      <c r="E204" s="109"/>
      <c r="F204" s="109"/>
      <c r="G204" s="127"/>
      <c r="H204" s="211"/>
      <c r="I204" s="922" t="s">
        <v>239</v>
      </c>
      <c r="J204" s="923"/>
      <c r="K204" s="923"/>
      <c r="L204" s="923"/>
      <c r="M204" s="923"/>
      <c r="N204" s="923"/>
      <c r="O204" s="923"/>
      <c r="P204" s="923"/>
      <c r="Q204" s="923"/>
      <c r="R204" s="923"/>
      <c r="S204" s="923"/>
      <c r="T204" s="923"/>
      <c r="U204" s="923"/>
      <c r="V204" s="923"/>
      <c r="W204" s="923"/>
      <c r="X204" s="923"/>
      <c r="Y204" s="923"/>
      <c r="Z204" s="923"/>
      <c r="AA204" s="923"/>
      <c r="AB204" s="923"/>
      <c r="AC204" s="923"/>
      <c r="AD204" s="923"/>
      <c r="AE204" s="923"/>
      <c r="AF204" s="923"/>
      <c r="AG204" s="923"/>
      <c r="AH204" s="923"/>
      <c r="AI204" s="923"/>
      <c r="AJ204" s="923"/>
      <c r="AK204" s="923"/>
      <c r="AL204" s="923"/>
      <c r="AM204" s="923"/>
      <c r="AN204" s="923"/>
      <c r="AO204" s="923"/>
      <c r="AP204" s="923"/>
      <c r="AQ204" s="923"/>
      <c r="AR204" s="923"/>
      <c r="AS204" s="923"/>
      <c r="AT204" s="923"/>
      <c r="AU204" s="923"/>
      <c r="AV204" s="923"/>
      <c r="AW204" s="923"/>
      <c r="AX204" s="923"/>
      <c r="AY204" s="923"/>
      <c r="AZ204" s="923"/>
      <c r="BA204" s="923"/>
      <c r="BB204" s="923"/>
      <c r="BC204" s="923"/>
      <c r="BD204" s="923"/>
      <c r="BE204" s="923"/>
      <c r="BF204" s="923"/>
      <c r="BG204" s="923"/>
      <c r="BH204" s="923"/>
      <c r="BI204" s="923"/>
      <c r="BJ204" s="923"/>
      <c r="BK204" s="923"/>
      <c r="BL204" s="923"/>
      <c r="BM204" s="923"/>
      <c r="BN204" s="923"/>
      <c r="BO204" s="923"/>
      <c r="BP204" s="923"/>
      <c r="BQ204" s="923"/>
      <c r="BR204" s="923"/>
      <c r="BS204" s="923"/>
      <c r="BT204" s="923"/>
      <c r="BU204" s="923"/>
      <c r="BV204" s="923"/>
      <c r="BW204" s="923"/>
      <c r="BX204" s="923"/>
      <c r="BY204" s="923"/>
      <c r="BZ204" s="923"/>
      <c r="CA204" s="125"/>
      <c r="CB204" s="120"/>
      <c r="CC204" s="120"/>
      <c r="CD204" s="120"/>
      <c r="CE204" s="120"/>
      <c r="CF204" s="174"/>
      <c r="CG204" s="996" t="s">
        <v>240</v>
      </c>
      <c r="CH204" s="923"/>
      <c r="CI204" s="923"/>
      <c r="CJ204" s="923"/>
      <c r="CK204" s="923"/>
      <c r="CL204" s="923"/>
      <c r="CM204" s="923"/>
      <c r="CN204" s="923"/>
      <c r="CO204" s="923"/>
      <c r="CP204" s="923"/>
      <c r="CQ204" s="923"/>
      <c r="CR204" s="923"/>
      <c r="CS204" s="923"/>
      <c r="CT204" s="923"/>
      <c r="CU204" s="923"/>
      <c r="CV204" s="923"/>
      <c r="CW204" s="923"/>
      <c r="CX204" s="923"/>
      <c r="CY204" s="923"/>
      <c r="CZ204" s="997"/>
      <c r="DA204" s="212"/>
      <c r="DB204" s="109"/>
      <c r="DC204" s="109"/>
      <c r="DD204" s="130"/>
      <c r="DE204" s="130"/>
      <c r="DF204" s="130"/>
      <c r="DG204" s="130"/>
      <c r="DH204" s="130"/>
      <c r="DI204" s="130"/>
      <c r="DJ204" s="109"/>
      <c r="DK204" s="109"/>
      <c r="DL204" s="116"/>
      <c r="DM204" s="996" t="s">
        <v>241</v>
      </c>
      <c r="DN204" s="923"/>
      <c r="DO204" s="923"/>
      <c r="DP204" s="923"/>
      <c r="DQ204" s="923"/>
      <c r="DR204" s="923"/>
      <c r="DS204" s="923"/>
      <c r="DT204" s="923"/>
      <c r="DU204" s="923"/>
      <c r="DV204" s="923"/>
      <c r="DW204" s="923"/>
      <c r="DX204" s="923"/>
      <c r="DY204" s="923"/>
      <c r="DZ204" s="923"/>
      <c r="EA204" s="923"/>
      <c r="EB204" s="923"/>
      <c r="EC204" s="923"/>
      <c r="ED204" s="923"/>
      <c r="EE204" s="923"/>
      <c r="EF204" s="923"/>
      <c r="EG204" s="923"/>
      <c r="EH204" s="923"/>
      <c r="EI204" s="923"/>
      <c r="EJ204" s="923"/>
      <c r="EK204" s="923"/>
      <c r="EL204" s="923"/>
      <c r="EM204" s="923"/>
      <c r="EN204" s="923"/>
      <c r="EO204" s="923"/>
      <c r="EP204" s="923"/>
      <c r="EQ204" s="923"/>
      <c r="ER204" s="923"/>
      <c r="ES204" s="923"/>
      <c r="ET204" s="923"/>
      <c r="EU204" s="923"/>
      <c r="EV204" s="923"/>
      <c r="EW204" s="923"/>
      <c r="EX204" s="923"/>
      <c r="EY204" s="923"/>
      <c r="EZ204" s="923"/>
      <c r="FA204" s="923"/>
      <c r="FB204" s="923"/>
      <c r="FC204" s="923"/>
      <c r="FD204" s="923"/>
      <c r="FE204" s="923"/>
      <c r="FF204" s="923"/>
      <c r="FG204" s="923"/>
      <c r="FH204" s="923"/>
      <c r="FI204" s="923"/>
      <c r="FJ204" s="923"/>
      <c r="FK204" s="923"/>
      <c r="FL204" s="923"/>
      <c r="FM204" s="923"/>
      <c r="FN204" s="923"/>
      <c r="FO204" s="923"/>
      <c r="FP204" s="924"/>
      <c r="FQ204" s="129"/>
      <c r="FR204" s="130"/>
      <c r="FS204" s="129"/>
      <c r="FT204" s="130"/>
      <c r="FU204" s="120"/>
      <c r="FV204" s="120"/>
      <c r="FW204" s="120"/>
      <c r="FX204" s="120"/>
      <c r="FY204" s="996" t="s">
        <v>240</v>
      </c>
      <c r="FZ204" s="923"/>
      <c r="GA204" s="923"/>
      <c r="GB204" s="923"/>
      <c r="GC204" s="923"/>
      <c r="GD204" s="923"/>
      <c r="GE204" s="923"/>
      <c r="GF204" s="923"/>
      <c r="GG204" s="923"/>
      <c r="GH204" s="923"/>
      <c r="GI204" s="923"/>
      <c r="GJ204" s="923"/>
      <c r="GK204" s="923"/>
      <c r="GL204" s="923"/>
      <c r="GM204" s="923"/>
      <c r="GN204" s="923"/>
      <c r="GO204" s="923"/>
      <c r="GP204" s="923"/>
      <c r="GQ204" s="923"/>
      <c r="GR204" s="997"/>
      <c r="GS204" s="109"/>
      <c r="GT204" s="109"/>
      <c r="GU204" s="109"/>
      <c r="GV204" s="109"/>
      <c r="GW204" s="116"/>
    </row>
    <row r="205" spans="1:205" ht="20.100000000000001" customHeight="1">
      <c r="A205" s="111"/>
      <c r="B205" s="126"/>
      <c r="C205" s="109"/>
      <c r="D205" s="109"/>
      <c r="E205" s="109"/>
      <c r="F205" s="109"/>
      <c r="G205" s="127"/>
      <c r="H205" s="211"/>
      <c r="I205" s="128"/>
      <c r="J205" s="120"/>
      <c r="K205" s="120"/>
      <c r="L205" s="120"/>
      <c r="M205" s="120"/>
      <c r="N205" s="120"/>
      <c r="O205" s="120"/>
      <c r="P205" s="120"/>
      <c r="Q205" s="120"/>
      <c r="R205" s="120"/>
      <c r="S205" s="120"/>
      <c r="T205" s="120"/>
      <c r="U205" s="120"/>
      <c r="V205" s="120"/>
      <c r="W205" s="120"/>
      <c r="X205" s="120"/>
      <c r="Y205" s="120"/>
      <c r="Z205" s="120"/>
      <c r="AA205" s="120"/>
      <c r="AB205" s="120"/>
      <c r="AC205" s="120"/>
      <c r="AD205" s="120"/>
      <c r="AE205" s="120"/>
      <c r="AF205" s="120"/>
      <c r="AG205" s="120"/>
      <c r="AH205" s="120"/>
      <c r="AI205" s="120"/>
      <c r="AJ205" s="120"/>
      <c r="AK205" s="120"/>
      <c r="AL205" s="120"/>
      <c r="AM205" s="120"/>
      <c r="AN205" s="120"/>
      <c r="AO205" s="120"/>
      <c r="AP205" s="120"/>
      <c r="AQ205" s="120"/>
      <c r="AR205" s="120"/>
      <c r="AS205" s="120"/>
      <c r="AT205" s="120"/>
      <c r="AU205" s="120"/>
      <c r="AV205" s="120"/>
      <c r="AW205" s="120"/>
      <c r="AX205" s="120"/>
      <c r="AY205" s="120"/>
      <c r="AZ205" s="120"/>
      <c r="BA205" s="120"/>
      <c r="BB205" s="120"/>
      <c r="BC205" s="120"/>
      <c r="BD205" s="120"/>
      <c r="BE205" s="120"/>
      <c r="BF205" s="120"/>
      <c r="BG205" s="120"/>
      <c r="BH205" s="120"/>
      <c r="BI205" s="120"/>
      <c r="BJ205" s="120"/>
      <c r="BK205" s="120"/>
      <c r="BL205" s="120"/>
      <c r="BM205" s="120"/>
      <c r="BN205" s="120"/>
      <c r="BO205" s="120"/>
      <c r="BP205" s="120"/>
      <c r="BQ205" s="120"/>
      <c r="BR205" s="120"/>
      <c r="BS205" s="120"/>
      <c r="BT205" s="120"/>
      <c r="BU205" s="120"/>
      <c r="BV205" s="120"/>
      <c r="BW205" s="120"/>
      <c r="BX205" s="120"/>
      <c r="BY205" s="109"/>
      <c r="BZ205" s="109"/>
      <c r="CA205" s="954" t="s">
        <v>243</v>
      </c>
      <c r="CB205" s="955"/>
      <c r="CC205" s="955"/>
      <c r="CD205" s="955"/>
      <c r="CE205" s="955"/>
      <c r="CF205" s="956"/>
      <c r="CG205" s="996" t="s">
        <v>242</v>
      </c>
      <c r="CH205" s="923"/>
      <c r="CI205" s="923"/>
      <c r="CJ205" s="923"/>
      <c r="CK205" s="923"/>
      <c r="CL205" s="923"/>
      <c r="CM205" s="923"/>
      <c r="CN205" s="923"/>
      <c r="CO205" s="923"/>
      <c r="CP205" s="923"/>
      <c r="CQ205" s="923"/>
      <c r="CR205" s="923"/>
      <c r="CS205" s="923"/>
      <c r="CT205" s="923"/>
      <c r="CU205" s="923"/>
      <c r="CV205" s="923"/>
      <c r="CW205" s="923"/>
      <c r="CX205" s="923"/>
      <c r="CY205" s="923"/>
      <c r="CZ205" s="997"/>
      <c r="DA205" s="213"/>
      <c r="DB205" s="109"/>
      <c r="DC205" s="109"/>
      <c r="DD205" s="130"/>
      <c r="DE205" s="130"/>
      <c r="DF205" s="130"/>
      <c r="DG205" s="130"/>
      <c r="DH205" s="130"/>
      <c r="DI205" s="130"/>
      <c r="DJ205" s="109"/>
      <c r="DK205" s="109"/>
      <c r="DL205" s="116"/>
      <c r="DM205" s="943">
        <v>0.25</v>
      </c>
      <c r="DN205" s="944"/>
      <c r="DO205" s="944"/>
      <c r="DP205" s="944"/>
      <c r="DQ205" s="944"/>
      <c r="DR205" s="944"/>
      <c r="DS205" s="944"/>
      <c r="DT205" s="944"/>
      <c r="DU205" s="944"/>
      <c r="DV205" s="944"/>
      <c r="DW205" s="944"/>
      <c r="DX205" s="944"/>
      <c r="DY205" s="944"/>
      <c r="DZ205" s="944"/>
      <c r="EA205" s="944"/>
      <c r="EB205" s="945"/>
      <c r="EC205" s="969" t="s">
        <v>243</v>
      </c>
      <c r="ED205" s="970"/>
      <c r="EE205" s="970"/>
      <c r="EF205" s="970"/>
      <c r="EG205" s="970"/>
      <c r="EH205" s="970"/>
      <c r="EI205" s="970"/>
      <c r="EJ205" s="971"/>
      <c r="EK205" s="1001" t="s">
        <v>268</v>
      </c>
      <c r="EL205" s="1002"/>
      <c r="EM205" s="1002"/>
      <c r="EN205" s="1002"/>
      <c r="EO205" s="1002"/>
      <c r="EP205" s="1002"/>
      <c r="EQ205" s="1002"/>
      <c r="ER205" s="1002"/>
      <c r="ES205" s="1002"/>
      <c r="ET205" s="1002"/>
      <c r="EU205" s="1002"/>
      <c r="EV205" s="1002"/>
      <c r="EW205" s="1002"/>
      <c r="EX205" s="1002"/>
      <c r="EY205" s="1002"/>
      <c r="EZ205" s="1002"/>
      <c r="FA205" s="1002"/>
      <c r="FB205" s="1002"/>
      <c r="FC205" s="1002"/>
      <c r="FD205" s="1002"/>
      <c r="FE205" s="1002"/>
      <c r="FF205" s="1002"/>
      <c r="FG205" s="1002"/>
      <c r="FH205" s="1002"/>
      <c r="FI205" s="1002"/>
      <c r="FJ205" s="1002"/>
      <c r="FK205" s="1002"/>
      <c r="FL205" s="1002"/>
      <c r="FM205" s="1002"/>
      <c r="FN205" s="1002"/>
      <c r="FO205" s="1002"/>
      <c r="FP205" s="1003"/>
      <c r="FQ205" s="175"/>
      <c r="FR205" s="176"/>
      <c r="FS205" s="954" t="s">
        <v>243</v>
      </c>
      <c r="FT205" s="955"/>
      <c r="FU205" s="955"/>
      <c r="FV205" s="955"/>
      <c r="FW205" s="955"/>
      <c r="FX205" s="956"/>
      <c r="FY205" s="963" t="s">
        <v>242</v>
      </c>
      <c r="FZ205" s="964"/>
      <c r="GA205" s="964"/>
      <c r="GB205" s="964"/>
      <c r="GC205" s="964"/>
      <c r="GD205" s="964"/>
      <c r="GE205" s="964"/>
      <c r="GF205" s="964"/>
      <c r="GG205" s="964"/>
      <c r="GH205" s="964"/>
      <c r="GI205" s="964"/>
      <c r="GJ205" s="964"/>
      <c r="GK205" s="964"/>
      <c r="GL205" s="964"/>
      <c r="GM205" s="964"/>
      <c r="GN205" s="964"/>
      <c r="GO205" s="964"/>
      <c r="GP205" s="964"/>
      <c r="GQ205" s="964"/>
      <c r="GR205" s="965"/>
      <c r="GS205" s="109"/>
      <c r="GT205" s="109"/>
      <c r="GU205" s="109"/>
      <c r="GV205" s="109"/>
      <c r="GW205" s="116"/>
    </row>
    <row r="206" spans="1:205" ht="15" customHeight="1">
      <c r="A206" s="111"/>
      <c r="B206" s="109"/>
      <c r="C206" s="109"/>
      <c r="D206" s="109"/>
      <c r="E206" s="109"/>
      <c r="F206" s="109"/>
      <c r="G206" s="127"/>
      <c r="H206" s="127"/>
      <c r="I206" s="1016" t="s">
        <v>257</v>
      </c>
      <c r="J206" s="1017"/>
      <c r="K206" s="1017"/>
      <c r="L206" s="1017"/>
      <c r="M206" s="1017"/>
      <c r="N206" s="1017"/>
      <c r="O206" s="1017"/>
      <c r="P206" s="1017"/>
      <c r="Q206" s="1017"/>
      <c r="R206" s="1017"/>
      <c r="S206" s="1017"/>
      <c r="T206" s="1017"/>
      <c r="U206" s="1017"/>
      <c r="V206" s="1017"/>
      <c r="W206" s="1017"/>
      <c r="X206" s="1017"/>
      <c r="Y206" s="1017"/>
      <c r="Z206" s="1017"/>
      <c r="AA206" s="1017"/>
      <c r="AB206" s="1017"/>
      <c r="AC206" s="1017"/>
      <c r="AD206" s="1017"/>
      <c r="AE206" s="1017"/>
      <c r="AF206" s="1017"/>
      <c r="AG206" s="1017"/>
      <c r="AH206" s="1017"/>
      <c r="AI206" s="1017"/>
      <c r="AJ206" s="1018"/>
      <c r="AK206" s="969" t="s">
        <v>243</v>
      </c>
      <c r="AL206" s="970"/>
      <c r="AM206" s="970"/>
      <c r="AN206" s="970"/>
      <c r="AO206" s="970"/>
      <c r="AP206" s="970"/>
      <c r="AQ206" s="970"/>
      <c r="AR206" s="971"/>
      <c r="AS206" s="1022" t="s">
        <v>257</v>
      </c>
      <c r="AT206" s="1023"/>
      <c r="AU206" s="1023"/>
      <c r="AV206" s="1023"/>
      <c r="AW206" s="1023"/>
      <c r="AX206" s="1023"/>
      <c r="AY206" s="1023"/>
      <c r="AZ206" s="1023"/>
      <c r="BA206" s="1023"/>
      <c r="BB206" s="1023"/>
      <c r="BC206" s="1023"/>
      <c r="BD206" s="1023"/>
      <c r="BE206" s="1023"/>
      <c r="BF206" s="1023"/>
      <c r="BG206" s="1023"/>
      <c r="BH206" s="1023"/>
      <c r="BI206" s="1023"/>
      <c r="BJ206" s="1023"/>
      <c r="BK206" s="1023"/>
      <c r="BL206" s="1023"/>
      <c r="BM206" s="1023"/>
      <c r="BN206" s="1023"/>
      <c r="BO206" s="1023"/>
      <c r="BP206" s="1023"/>
      <c r="BQ206" s="1023"/>
      <c r="BR206" s="1023"/>
      <c r="BS206" s="1023"/>
      <c r="BT206" s="1023"/>
      <c r="BU206" s="1023"/>
      <c r="BV206" s="1023"/>
      <c r="BW206" s="1023"/>
      <c r="BX206" s="1023"/>
      <c r="BY206" s="1023"/>
      <c r="BZ206" s="1024"/>
      <c r="CA206" s="957"/>
      <c r="CB206" s="958"/>
      <c r="CC206" s="958"/>
      <c r="CD206" s="958"/>
      <c r="CE206" s="958"/>
      <c r="CF206" s="959"/>
      <c r="CG206" s="1028" t="s">
        <v>257</v>
      </c>
      <c r="CH206" s="1029"/>
      <c r="CI206" s="1029"/>
      <c r="CJ206" s="1029"/>
      <c r="CK206" s="1029"/>
      <c r="CL206" s="1029"/>
      <c r="CM206" s="1029"/>
      <c r="CN206" s="1029"/>
      <c r="CO206" s="1029"/>
      <c r="CP206" s="1029"/>
      <c r="CQ206" s="1029"/>
      <c r="CR206" s="1029"/>
      <c r="CS206" s="1029"/>
      <c r="CT206" s="1029"/>
      <c r="CU206" s="1029"/>
      <c r="CV206" s="1029"/>
      <c r="CW206" s="1029"/>
      <c r="CX206" s="1029"/>
      <c r="CY206" s="1029"/>
      <c r="CZ206" s="1030"/>
      <c r="DA206" s="1034" t="s">
        <v>277</v>
      </c>
      <c r="DB206" s="980"/>
      <c r="DC206" s="980"/>
      <c r="DD206" s="980"/>
      <c r="DE206" s="980"/>
      <c r="DF206" s="980"/>
      <c r="DG206" s="980"/>
      <c r="DH206" s="980"/>
      <c r="DI206" s="980"/>
      <c r="DJ206" s="980"/>
      <c r="DK206" s="980"/>
      <c r="DL206" s="980"/>
      <c r="DM206" s="980"/>
      <c r="DN206" s="980"/>
      <c r="DO206" s="980"/>
      <c r="DP206" s="980"/>
      <c r="DQ206" s="980"/>
      <c r="DR206" s="980"/>
      <c r="DS206" s="980"/>
      <c r="DT206" s="980"/>
      <c r="DU206" s="980"/>
      <c r="DV206" s="980"/>
      <c r="DW206" s="980"/>
      <c r="DX206" s="980"/>
      <c r="DY206" s="980"/>
      <c r="DZ206" s="980"/>
      <c r="EA206" s="980"/>
      <c r="EB206" s="981"/>
      <c r="EC206" s="998"/>
      <c r="ED206" s="999"/>
      <c r="EE206" s="999"/>
      <c r="EF206" s="999"/>
      <c r="EG206" s="999"/>
      <c r="EH206" s="999"/>
      <c r="EI206" s="999"/>
      <c r="EJ206" s="1000"/>
      <c r="EK206" s="975" t="s">
        <v>265</v>
      </c>
      <c r="EL206" s="967"/>
      <c r="EM206" s="967"/>
      <c r="EN206" s="967"/>
      <c r="EO206" s="967"/>
      <c r="EP206" s="967"/>
      <c r="EQ206" s="967"/>
      <c r="ER206" s="967"/>
      <c r="ES206" s="967"/>
      <c r="ET206" s="967"/>
      <c r="EU206" s="967"/>
      <c r="EV206" s="967"/>
      <c r="EW206" s="967"/>
      <c r="EX206" s="967"/>
      <c r="EY206" s="967"/>
      <c r="EZ206" s="967"/>
      <c r="FA206" s="967"/>
      <c r="FB206" s="967"/>
      <c r="FC206" s="967"/>
      <c r="FD206" s="967"/>
      <c r="FE206" s="967"/>
      <c r="FF206" s="967"/>
      <c r="FG206" s="967"/>
      <c r="FH206" s="967"/>
      <c r="FI206" s="967"/>
      <c r="FJ206" s="967"/>
      <c r="FK206" s="967"/>
      <c r="FL206" s="967"/>
      <c r="FM206" s="967"/>
      <c r="FN206" s="967"/>
      <c r="FO206" s="967"/>
      <c r="FP206" s="967"/>
      <c r="FQ206" s="967"/>
      <c r="FR206" s="968"/>
      <c r="FS206" s="957"/>
      <c r="FT206" s="958"/>
      <c r="FU206" s="958"/>
      <c r="FV206" s="958"/>
      <c r="FW206" s="958"/>
      <c r="FX206" s="959"/>
      <c r="FY206" s="976" t="s">
        <v>270</v>
      </c>
      <c r="FZ206" s="977"/>
      <c r="GA206" s="977"/>
      <c r="GB206" s="977"/>
      <c r="GC206" s="977"/>
      <c r="GD206" s="977"/>
      <c r="GE206" s="977"/>
      <c r="GF206" s="977"/>
      <c r="GG206" s="977"/>
      <c r="GH206" s="977"/>
      <c r="GI206" s="977"/>
      <c r="GJ206" s="977"/>
      <c r="GK206" s="977"/>
      <c r="GL206" s="977"/>
      <c r="GM206" s="977"/>
      <c r="GN206" s="977"/>
      <c r="GO206" s="977"/>
      <c r="GP206" s="977"/>
      <c r="GQ206" s="977"/>
      <c r="GR206" s="978"/>
      <c r="GS206" s="109"/>
      <c r="GT206" s="109"/>
      <c r="GU206" s="109"/>
      <c r="GV206" s="109"/>
      <c r="GW206" s="116"/>
    </row>
    <row r="207" spans="1:205" ht="15" customHeight="1">
      <c r="A207" s="137"/>
      <c r="B207" s="110"/>
      <c r="C207" s="110"/>
      <c r="D207" s="110"/>
      <c r="E207" s="110"/>
      <c r="F207" s="110"/>
      <c r="G207" s="138"/>
      <c r="H207" s="138"/>
      <c r="I207" s="1019"/>
      <c r="J207" s="1020"/>
      <c r="K207" s="1020"/>
      <c r="L207" s="1020"/>
      <c r="M207" s="1020"/>
      <c r="N207" s="1020"/>
      <c r="O207" s="1020"/>
      <c r="P207" s="1020"/>
      <c r="Q207" s="1020"/>
      <c r="R207" s="1020"/>
      <c r="S207" s="1020"/>
      <c r="T207" s="1020"/>
      <c r="U207" s="1020"/>
      <c r="V207" s="1020"/>
      <c r="W207" s="1020"/>
      <c r="X207" s="1020"/>
      <c r="Y207" s="1020"/>
      <c r="Z207" s="1020"/>
      <c r="AA207" s="1020"/>
      <c r="AB207" s="1020"/>
      <c r="AC207" s="1020"/>
      <c r="AD207" s="1020"/>
      <c r="AE207" s="1020"/>
      <c r="AF207" s="1020"/>
      <c r="AG207" s="1020"/>
      <c r="AH207" s="1020"/>
      <c r="AI207" s="1020"/>
      <c r="AJ207" s="1021"/>
      <c r="AK207" s="972"/>
      <c r="AL207" s="973"/>
      <c r="AM207" s="973"/>
      <c r="AN207" s="973"/>
      <c r="AO207" s="973"/>
      <c r="AP207" s="973"/>
      <c r="AQ207" s="973"/>
      <c r="AR207" s="974"/>
      <c r="AS207" s="1025"/>
      <c r="AT207" s="1026"/>
      <c r="AU207" s="1026"/>
      <c r="AV207" s="1026"/>
      <c r="AW207" s="1026"/>
      <c r="AX207" s="1026"/>
      <c r="AY207" s="1026"/>
      <c r="AZ207" s="1026"/>
      <c r="BA207" s="1026"/>
      <c r="BB207" s="1026"/>
      <c r="BC207" s="1026"/>
      <c r="BD207" s="1026"/>
      <c r="BE207" s="1026"/>
      <c r="BF207" s="1026"/>
      <c r="BG207" s="1026"/>
      <c r="BH207" s="1026"/>
      <c r="BI207" s="1026"/>
      <c r="BJ207" s="1026"/>
      <c r="BK207" s="1026"/>
      <c r="BL207" s="1026"/>
      <c r="BM207" s="1026"/>
      <c r="BN207" s="1026"/>
      <c r="BO207" s="1026"/>
      <c r="BP207" s="1026"/>
      <c r="BQ207" s="1026"/>
      <c r="BR207" s="1026"/>
      <c r="BS207" s="1026"/>
      <c r="BT207" s="1026"/>
      <c r="BU207" s="1026"/>
      <c r="BV207" s="1026"/>
      <c r="BW207" s="1026"/>
      <c r="BX207" s="1026"/>
      <c r="BY207" s="1026"/>
      <c r="BZ207" s="1027"/>
      <c r="CA207" s="960"/>
      <c r="CB207" s="961"/>
      <c r="CC207" s="961"/>
      <c r="CD207" s="961"/>
      <c r="CE207" s="961"/>
      <c r="CF207" s="962"/>
      <c r="CG207" s="1031"/>
      <c r="CH207" s="1032"/>
      <c r="CI207" s="1032"/>
      <c r="CJ207" s="1032"/>
      <c r="CK207" s="1032"/>
      <c r="CL207" s="1032"/>
      <c r="CM207" s="1032"/>
      <c r="CN207" s="1032"/>
      <c r="CO207" s="1032"/>
      <c r="CP207" s="1032"/>
      <c r="CQ207" s="1032"/>
      <c r="CR207" s="1032"/>
      <c r="CS207" s="1032"/>
      <c r="CT207" s="1032"/>
      <c r="CU207" s="1032"/>
      <c r="CV207" s="1032"/>
      <c r="CW207" s="1032"/>
      <c r="CX207" s="1032"/>
      <c r="CY207" s="1032"/>
      <c r="CZ207" s="1033"/>
      <c r="DA207" s="1035" t="s">
        <v>257</v>
      </c>
      <c r="DB207" s="1036"/>
      <c r="DC207" s="1036"/>
      <c r="DD207" s="1036"/>
      <c r="DE207" s="1036"/>
      <c r="DF207" s="1036"/>
      <c r="DG207" s="1036"/>
      <c r="DH207" s="1036"/>
      <c r="DI207" s="1036"/>
      <c r="DJ207" s="1036"/>
      <c r="DK207" s="1036"/>
      <c r="DL207" s="1036"/>
      <c r="DM207" s="1036"/>
      <c r="DN207" s="1036"/>
      <c r="DO207" s="1036"/>
      <c r="DP207" s="1036"/>
      <c r="DQ207" s="1036"/>
      <c r="DR207" s="1036"/>
      <c r="DS207" s="1036"/>
      <c r="DT207" s="1036"/>
      <c r="DU207" s="1036"/>
      <c r="DV207" s="1036"/>
      <c r="DW207" s="1036"/>
      <c r="DX207" s="1036"/>
      <c r="DY207" s="1036"/>
      <c r="DZ207" s="1036"/>
      <c r="EA207" s="1036"/>
      <c r="EB207" s="1037"/>
      <c r="EC207" s="972"/>
      <c r="ED207" s="973"/>
      <c r="EE207" s="973"/>
      <c r="EF207" s="973"/>
      <c r="EG207" s="973"/>
      <c r="EH207" s="973"/>
      <c r="EI207" s="973"/>
      <c r="EJ207" s="974"/>
      <c r="EK207" s="991" t="s">
        <v>266</v>
      </c>
      <c r="EL207" s="992"/>
      <c r="EM207" s="992"/>
      <c r="EN207" s="992"/>
      <c r="EO207" s="992"/>
      <c r="EP207" s="992"/>
      <c r="EQ207" s="992"/>
      <c r="ER207" s="992"/>
      <c r="ES207" s="992"/>
      <c r="ET207" s="992"/>
      <c r="EU207" s="992"/>
      <c r="EV207" s="992"/>
      <c r="EW207" s="992"/>
      <c r="EX207" s="992"/>
      <c r="EY207" s="992"/>
      <c r="EZ207" s="992"/>
      <c r="FA207" s="992"/>
      <c r="FB207" s="992"/>
      <c r="FC207" s="992"/>
      <c r="FD207" s="992"/>
      <c r="FE207" s="992"/>
      <c r="FF207" s="992"/>
      <c r="FG207" s="992"/>
      <c r="FH207" s="992"/>
      <c r="FI207" s="992"/>
      <c r="FJ207" s="992"/>
      <c r="FK207" s="992"/>
      <c r="FL207" s="992"/>
      <c r="FM207" s="992"/>
      <c r="FN207" s="992"/>
      <c r="FO207" s="992"/>
      <c r="FP207" s="992"/>
      <c r="FQ207" s="992"/>
      <c r="FR207" s="993"/>
      <c r="FS207" s="960"/>
      <c r="FT207" s="961"/>
      <c r="FU207" s="961"/>
      <c r="FV207" s="961"/>
      <c r="FW207" s="961"/>
      <c r="FX207" s="962"/>
      <c r="FY207" s="994" t="s">
        <v>266</v>
      </c>
      <c r="FZ207" s="989"/>
      <c r="GA207" s="989"/>
      <c r="GB207" s="989"/>
      <c r="GC207" s="989"/>
      <c r="GD207" s="989"/>
      <c r="GE207" s="989"/>
      <c r="GF207" s="989"/>
      <c r="GG207" s="989"/>
      <c r="GH207" s="989"/>
      <c r="GI207" s="989"/>
      <c r="GJ207" s="989"/>
      <c r="GK207" s="989"/>
      <c r="GL207" s="989"/>
      <c r="GM207" s="989"/>
      <c r="GN207" s="989"/>
      <c r="GO207" s="989"/>
      <c r="GP207" s="989"/>
      <c r="GQ207" s="989"/>
      <c r="GR207" s="995"/>
      <c r="GS207" s="110"/>
      <c r="GT207" s="110"/>
      <c r="GU207" s="110"/>
      <c r="GV207" s="110"/>
      <c r="GW207" s="142"/>
    </row>
    <row r="208" spans="1:205" ht="9.9" customHeight="1">
      <c r="A208" s="111"/>
      <c r="B208" s="109"/>
      <c r="C208" s="127"/>
      <c r="D208" s="143"/>
      <c r="E208" s="111"/>
      <c r="F208" s="109"/>
      <c r="G208" s="109"/>
      <c r="H208" s="113"/>
      <c r="I208" s="112"/>
      <c r="J208" s="109"/>
      <c r="K208" s="109"/>
      <c r="L208" s="116"/>
      <c r="M208" s="111"/>
      <c r="N208" s="109"/>
      <c r="O208" s="109"/>
      <c r="P208" s="109"/>
      <c r="Q208" s="109"/>
      <c r="R208" s="109"/>
      <c r="S208" s="109"/>
      <c r="T208" s="116"/>
      <c r="U208" s="111"/>
      <c r="V208" s="109"/>
      <c r="W208" s="109"/>
      <c r="X208" s="109"/>
      <c r="Y208" s="109"/>
      <c r="Z208" s="109"/>
      <c r="AA208" s="109"/>
      <c r="AB208" s="116"/>
      <c r="AC208" s="111"/>
      <c r="AD208" s="109"/>
      <c r="AE208" s="109"/>
      <c r="AF208" s="109"/>
      <c r="AG208" s="109"/>
      <c r="AH208" s="109"/>
      <c r="AI208" s="109"/>
      <c r="AJ208" s="116"/>
      <c r="AK208" s="111"/>
      <c r="AL208" s="113"/>
      <c r="AM208" s="113"/>
      <c r="AN208" s="109"/>
      <c r="AO208" s="109"/>
      <c r="AP208" s="109"/>
      <c r="AQ208" s="109"/>
      <c r="AR208" s="116"/>
      <c r="AS208" s="111"/>
      <c r="AT208" s="109"/>
      <c r="AU208" s="109"/>
      <c r="AV208" s="109"/>
      <c r="AW208" s="109"/>
      <c r="AX208" s="109"/>
      <c r="AY208" s="109"/>
      <c r="AZ208" s="116"/>
      <c r="BA208" s="111"/>
      <c r="BB208" s="109"/>
      <c r="BC208" s="109"/>
      <c r="BD208" s="109"/>
      <c r="BE208" s="109"/>
      <c r="BF208" s="109"/>
      <c r="BG208" s="109"/>
      <c r="BH208" s="116"/>
      <c r="BI208" s="111"/>
      <c r="BJ208" s="109"/>
      <c r="BK208" s="109"/>
      <c r="BL208" s="109"/>
      <c r="BM208" s="109"/>
      <c r="BN208" s="109"/>
      <c r="BO208" s="109"/>
      <c r="BP208" s="116"/>
      <c r="BQ208" s="111"/>
      <c r="BR208" s="109"/>
      <c r="BS208" s="109"/>
      <c r="BT208" s="109"/>
      <c r="BU208" s="109"/>
      <c r="BV208" s="109"/>
      <c r="BW208" s="109"/>
      <c r="BX208" s="109"/>
      <c r="BY208" s="144"/>
      <c r="BZ208" s="109"/>
      <c r="CA208" s="111"/>
      <c r="CB208" s="109"/>
      <c r="CC208" s="113"/>
      <c r="CD208" s="109"/>
      <c r="CE208" s="109"/>
      <c r="CF208" s="116"/>
      <c r="CG208" s="111"/>
      <c r="CH208" s="109"/>
      <c r="CI208" s="109"/>
      <c r="CJ208" s="109"/>
      <c r="CK208" s="109"/>
      <c r="CL208" s="109"/>
      <c r="CM208" s="109"/>
      <c r="CN208" s="116"/>
      <c r="CO208" s="111"/>
      <c r="CP208" s="109"/>
      <c r="CQ208" s="109"/>
      <c r="CR208" s="113"/>
      <c r="CS208" s="113"/>
      <c r="CT208" s="109"/>
      <c r="CU208" s="109"/>
      <c r="CV208" s="113"/>
      <c r="CW208" s="144"/>
      <c r="CX208" s="113"/>
      <c r="CY208" s="109"/>
      <c r="CZ208" s="113"/>
      <c r="DA208" s="112"/>
      <c r="DB208" s="109"/>
      <c r="DC208" s="109"/>
      <c r="DD208" s="116"/>
      <c r="DE208" s="111"/>
      <c r="DF208" s="109"/>
      <c r="DG208" s="109"/>
      <c r="DH208" s="109"/>
      <c r="DI208" s="109"/>
      <c r="DJ208" s="109"/>
      <c r="DK208" s="109"/>
      <c r="DL208" s="116"/>
      <c r="DM208" s="111"/>
      <c r="DN208" s="109"/>
      <c r="DO208" s="109"/>
      <c r="DP208" s="109"/>
      <c r="DQ208" s="109"/>
      <c r="DR208" s="109"/>
      <c r="DS208" s="109"/>
      <c r="DT208" s="116"/>
      <c r="DU208" s="111"/>
      <c r="DV208" s="109"/>
      <c r="DW208" s="109"/>
      <c r="DX208" s="109"/>
      <c r="DY208" s="109"/>
      <c r="DZ208" s="109"/>
      <c r="EA208" s="109"/>
      <c r="EB208" s="116"/>
      <c r="EC208" s="111"/>
      <c r="ED208" s="109"/>
      <c r="EE208" s="109"/>
      <c r="EF208" s="109"/>
      <c r="EG208" s="109"/>
      <c r="EH208" s="109"/>
      <c r="EI208" s="109"/>
      <c r="EJ208" s="116"/>
      <c r="EK208" s="111"/>
      <c r="EL208" s="109"/>
      <c r="EM208" s="109"/>
      <c r="EN208" s="109"/>
      <c r="EO208" s="109"/>
      <c r="EP208" s="109"/>
      <c r="EQ208" s="109"/>
      <c r="ER208" s="116"/>
      <c r="ES208" s="111"/>
      <c r="ET208" s="109"/>
      <c r="EU208" s="109"/>
      <c r="EV208" s="109"/>
      <c r="EW208" s="109"/>
      <c r="EX208" s="109"/>
      <c r="EY208" s="109"/>
      <c r="EZ208" s="116"/>
      <c r="FA208" s="111"/>
      <c r="FB208" s="109"/>
      <c r="FC208" s="109"/>
      <c r="FD208" s="109"/>
      <c r="FE208" s="109"/>
      <c r="FF208" s="109"/>
      <c r="FG208" s="109"/>
      <c r="FH208" s="116"/>
      <c r="FI208" s="111"/>
      <c r="FJ208" s="109"/>
      <c r="FK208" s="109"/>
      <c r="FL208" s="109"/>
      <c r="FM208" s="109"/>
      <c r="FN208" s="113"/>
      <c r="FO208" s="109"/>
      <c r="FP208" s="116"/>
      <c r="FQ208" s="111"/>
      <c r="FR208" s="113"/>
      <c r="FS208" s="111"/>
      <c r="FT208" s="109"/>
      <c r="FU208" s="113"/>
      <c r="FV208" s="113"/>
      <c r="FW208" s="109"/>
      <c r="FX208" s="116"/>
      <c r="FY208" s="111"/>
      <c r="FZ208" s="109"/>
      <c r="GA208" s="109"/>
      <c r="GB208" s="109"/>
      <c r="GC208" s="109"/>
      <c r="GD208" s="109"/>
      <c r="GE208" s="109"/>
      <c r="GF208" s="116"/>
      <c r="GG208" s="111"/>
      <c r="GH208" s="109"/>
      <c r="GI208" s="109"/>
      <c r="GJ208" s="109"/>
      <c r="GK208" s="109"/>
      <c r="GL208" s="109"/>
      <c r="GM208" s="109"/>
      <c r="GN208" s="109"/>
      <c r="GO208" s="111"/>
      <c r="GP208" s="109"/>
      <c r="GQ208" s="109"/>
      <c r="GR208" s="109"/>
      <c r="GS208" s="112"/>
      <c r="GT208" s="109"/>
      <c r="GU208" s="109"/>
      <c r="GV208" s="109"/>
      <c r="GW208" s="116"/>
    </row>
    <row r="209" spans="1:205" s="151" customFormat="1" ht="15" customHeight="1">
      <c r="A209" s="145"/>
      <c r="B209" s="146"/>
      <c r="C209" s="146"/>
      <c r="D209" s="936">
        <v>8</v>
      </c>
      <c r="E209" s="936"/>
      <c r="F209" s="122"/>
      <c r="G209" s="122"/>
      <c r="H209" s="122"/>
      <c r="I209" s="147"/>
      <c r="J209" s="122"/>
      <c r="K209" s="122"/>
      <c r="L209" s="936">
        <v>9</v>
      </c>
      <c r="M209" s="936"/>
      <c r="N209" s="936"/>
      <c r="O209" s="936"/>
      <c r="P209" s="936"/>
      <c r="Q209" s="936"/>
      <c r="R209" s="936">
        <v>10</v>
      </c>
      <c r="S209" s="936"/>
      <c r="T209" s="936"/>
      <c r="U209" s="936"/>
      <c r="V209" s="936"/>
      <c r="W209" s="936"/>
      <c r="X209" s="936"/>
      <c r="Y209" s="936"/>
      <c r="Z209" s="936">
        <v>11</v>
      </c>
      <c r="AA209" s="936"/>
      <c r="AB209" s="936"/>
      <c r="AC209" s="936"/>
      <c r="AD209" s="936"/>
      <c r="AE209" s="936"/>
      <c r="AF209" s="936"/>
      <c r="AG209" s="936"/>
      <c r="AH209" s="122"/>
      <c r="AI209" s="936">
        <v>12</v>
      </c>
      <c r="AJ209" s="936"/>
      <c r="AK209" s="936"/>
      <c r="AL209" s="122"/>
      <c r="AM209" s="122"/>
      <c r="AN209" s="122"/>
      <c r="AO209" s="122"/>
      <c r="AP209" s="936">
        <v>13</v>
      </c>
      <c r="AQ209" s="936"/>
      <c r="AR209" s="936"/>
      <c r="AS209" s="936"/>
      <c r="AT209" s="936"/>
      <c r="AU209" s="936"/>
      <c r="AV209" s="936"/>
      <c r="AW209" s="936"/>
      <c r="AX209" s="936">
        <v>14</v>
      </c>
      <c r="AY209" s="936"/>
      <c r="AZ209" s="936"/>
      <c r="BA209" s="936"/>
      <c r="BB209" s="936"/>
      <c r="BC209" s="936"/>
      <c r="BD209" s="936"/>
      <c r="BE209" s="936"/>
      <c r="BF209" s="936">
        <v>15</v>
      </c>
      <c r="BG209" s="936"/>
      <c r="BH209" s="936"/>
      <c r="BI209" s="936"/>
      <c r="BJ209" s="936"/>
      <c r="BK209" s="936"/>
      <c r="BL209" s="936"/>
      <c r="BM209" s="936"/>
      <c r="BN209" s="936">
        <v>16</v>
      </c>
      <c r="BO209" s="936"/>
      <c r="BP209" s="936"/>
      <c r="BQ209" s="936"/>
      <c r="BR209" s="936"/>
      <c r="BS209" s="936"/>
      <c r="BT209" s="122"/>
      <c r="BU209" s="122"/>
      <c r="BV209" s="122"/>
      <c r="BW209" s="936">
        <v>17</v>
      </c>
      <c r="BX209" s="936"/>
      <c r="BY209" s="936"/>
      <c r="BZ209" s="936"/>
      <c r="CA209" s="145"/>
      <c r="CB209" s="122"/>
      <c r="CC209" s="122"/>
      <c r="CD209" s="936">
        <v>18</v>
      </c>
      <c r="CE209" s="936"/>
      <c r="CF209" s="936"/>
      <c r="CG209" s="936"/>
      <c r="CH209" s="936"/>
      <c r="CI209" s="936"/>
      <c r="CJ209" s="936"/>
      <c r="CK209" s="936"/>
      <c r="CL209" s="936">
        <v>19</v>
      </c>
      <c r="CM209" s="936"/>
      <c r="CN209" s="936"/>
      <c r="CO209" s="936"/>
      <c r="CP209" s="936"/>
      <c r="CQ209" s="936"/>
      <c r="CR209" s="122"/>
      <c r="CS209" s="122"/>
      <c r="CT209" s="936">
        <v>20</v>
      </c>
      <c r="CU209" s="936"/>
      <c r="CV209" s="936"/>
      <c r="CW209" s="936"/>
      <c r="CX209" s="936"/>
      <c r="CY209" s="936"/>
      <c r="CZ209" s="109"/>
      <c r="DA209" s="115"/>
      <c r="DB209" s="936">
        <v>21</v>
      </c>
      <c r="DC209" s="936"/>
      <c r="DD209" s="936"/>
      <c r="DE209" s="936"/>
      <c r="DF209" s="936"/>
      <c r="DG209" s="936"/>
      <c r="DH209" s="936"/>
      <c r="DI209" s="936"/>
      <c r="DJ209" s="936">
        <v>22</v>
      </c>
      <c r="DK209" s="936"/>
      <c r="DL209" s="936"/>
      <c r="DM209" s="936"/>
      <c r="DN209" s="936"/>
      <c r="DO209" s="936"/>
      <c r="DP209" s="936"/>
      <c r="DQ209" s="936"/>
      <c r="DR209" s="936">
        <v>23</v>
      </c>
      <c r="DS209" s="936"/>
      <c r="DT209" s="936"/>
      <c r="DU209" s="936"/>
      <c r="DV209" s="936"/>
      <c r="DW209" s="936"/>
      <c r="DX209" s="936"/>
      <c r="DY209" s="936"/>
      <c r="DZ209" s="936">
        <v>0</v>
      </c>
      <c r="EA209" s="936"/>
      <c r="EB209" s="936"/>
      <c r="EC209" s="936"/>
      <c r="ED209" s="936"/>
      <c r="EE209" s="936"/>
      <c r="EF209" s="936"/>
      <c r="EG209" s="936"/>
      <c r="EH209" s="936">
        <v>1</v>
      </c>
      <c r="EI209" s="936"/>
      <c r="EJ209" s="936"/>
      <c r="EK209" s="936"/>
      <c r="EL209" s="936"/>
      <c r="EM209" s="936"/>
      <c r="EN209" s="936"/>
      <c r="EO209" s="936"/>
      <c r="EP209" s="936"/>
      <c r="EQ209" s="936"/>
      <c r="ER209" s="936">
        <v>2</v>
      </c>
      <c r="ES209" s="936"/>
      <c r="ET209" s="936"/>
      <c r="EU209" s="936"/>
      <c r="EV209" s="936"/>
      <c r="EW209" s="936"/>
      <c r="EX209" s="936"/>
      <c r="EY209" s="936"/>
      <c r="EZ209" s="936">
        <v>3</v>
      </c>
      <c r="FA209" s="936"/>
      <c r="FB209" s="936"/>
      <c r="FC209" s="936"/>
      <c r="FD209" s="936"/>
      <c r="FE209" s="936"/>
      <c r="FF209" s="936"/>
      <c r="FG209" s="936"/>
      <c r="FH209" s="936">
        <v>4</v>
      </c>
      <c r="FI209" s="936"/>
      <c r="FJ209" s="936"/>
      <c r="FK209" s="936"/>
      <c r="FL209" s="936"/>
      <c r="FM209" s="936"/>
      <c r="FN209" s="122"/>
      <c r="FO209" s="122"/>
      <c r="FP209" s="936">
        <v>5</v>
      </c>
      <c r="FQ209" s="936"/>
      <c r="FR209" s="122"/>
      <c r="FS209" s="145"/>
      <c r="FT209" s="122"/>
      <c r="FU209" s="122"/>
      <c r="FV209" s="122"/>
      <c r="FW209" s="122"/>
      <c r="FX209" s="936">
        <v>6</v>
      </c>
      <c r="FY209" s="936"/>
      <c r="FZ209" s="936"/>
      <c r="GA209" s="936"/>
      <c r="GB209" s="936"/>
      <c r="GC209" s="936"/>
      <c r="GD209" s="936"/>
      <c r="GE209" s="936"/>
      <c r="GF209" s="936">
        <v>7</v>
      </c>
      <c r="GG209" s="936"/>
      <c r="GH209" s="936"/>
      <c r="GI209" s="936"/>
      <c r="GJ209" s="936"/>
      <c r="GK209" s="936"/>
      <c r="GL209" s="936"/>
      <c r="GM209" s="936"/>
      <c r="GN209" s="936">
        <v>8</v>
      </c>
      <c r="GO209" s="936"/>
      <c r="GP209" s="123"/>
      <c r="GQ209" s="123"/>
      <c r="GR209" s="123"/>
      <c r="GS209" s="149"/>
      <c r="GT209" s="123"/>
      <c r="GU209" s="123"/>
      <c r="GV209" s="123"/>
      <c r="GW209" s="150"/>
    </row>
    <row r="210" spans="1:205" ht="15" customHeight="1">
      <c r="A210" s="111"/>
      <c r="B210" s="109"/>
      <c r="C210" s="109"/>
      <c r="D210" s="109"/>
      <c r="E210" s="152"/>
      <c r="F210" s="951">
        <v>0.35416666666666669</v>
      </c>
      <c r="G210" s="951"/>
      <c r="H210" s="951"/>
      <c r="I210" s="951"/>
      <c r="J210" s="951"/>
      <c r="K210" s="951"/>
      <c r="L210" s="951"/>
      <c r="M210" s="122"/>
      <c r="N210" s="109"/>
      <c r="O210" s="109"/>
      <c r="P210" s="109"/>
      <c r="Q210" s="109"/>
      <c r="R210" s="109"/>
      <c r="S210" s="109"/>
      <c r="T210" s="122"/>
      <c r="U210" s="122"/>
      <c r="V210" s="109"/>
      <c r="W210" s="109"/>
      <c r="X210" s="109"/>
      <c r="Y210" s="109"/>
      <c r="Z210" s="109"/>
      <c r="AA210" s="109"/>
      <c r="AB210" s="122"/>
      <c r="AC210" s="122"/>
      <c r="AD210" s="109"/>
      <c r="AE210" s="109"/>
      <c r="AF210" s="109"/>
      <c r="AG210" s="109"/>
      <c r="AH210" s="109"/>
      <c r="AI210" s="153"/>
      <c r="AJ210" s="153"/>
      <c r="AK210" s="153"/>
      <c r="AL210" s="153"/>
      <c r="AM210" s="153"/>
      <c r="AN210" s="153"/>
      <c r="AO210" s="153"/>
      <c r="AP210" s="153"/>
      <c r="AQ210" s="152"/>
      <c r="AR210" s="152"/>
      <c r="AS210" s="152"/>
      <c r="AT210" s="152"/>
      <c r="AU210" s="154"/>
      <c r="AV210" s="152"/>
      <c r="AW210" s="152"/>
      <c r="AX210" s="152"/>
      <c r="AY210" s="152"/>
      <c r="AZ210" s="152"/>
      <c r="BA210" s="152"/>
      <c r="BB210" s="152"/>
      <c r="BC210" s="152"/>
      <c r="BD210" s="152"/>
      <c r="BE210" s="152"/>
      <c r="BF210" s="152"/>
      <c r="BG210" s="152"/>
      <c r="BH210" s="152"/>
      <c r="BI210" s="152"/>
      <c r="BJ210" s="152"/>
      <c r="BK210" s="152"/>
      <c r="BL210" s="152"/>
      <c r="BM210" s="152"/>
      <c r="BN210" s="152"/>
      <c r="BO210" s="152"/>
      <c r="BP210" s="152"/>
      <c r="BQ210" s="152"/>
      <c r="BR210" s="152"/>
      <c r="BS210" s="152"/>
      <c r="BT210" s="152"/>
      <c r="BU210" s="152"/>
      <c r="BV210" s="152"/>
      <c r="BW210" s="152"/>
      <c r="BX210" s="152"/>
      <c r="BY210" s="152"/>
      <c r="BZ210" s="952" t="s">
        <v>271</v>
      </c>
      <c r="CA210" s="952"/>
      <c r="CB210" s="952"/>
      <c r="CC210" s="952"/>
      <c r="CD210" s="952"/>
      <c r="CE210" s="952"/>
      <c r="CF210" s="952"/>
      <c r="CG210" s="155"/>
      <c r="CH210" s="109"/>
      <c r="CI210" s="109"/>
      <c r="CJ210" s="109"/>
      <c r="CK210" s="109"/>
      <c r="CL210" s="109"/>
      <c r="CM210" s="109"/>
      <c r="CN210" s="109"/>
      <c r="CO210" s="109"/>
      <c r="CP210" s="109"/>
      <c r="CQ210" s="109"/>
      <c r="CR210" s="109"/>
      <c r="CS210" s="109"/>
      <c r="CT210" s="109"/>
      <c r="CU210" s="109"/>
      <c r="CV210" s="109"/>
      <c r="CW210" s="951">
        <v>0.85416666666666663</v>
      </c>
      <c r="CX210" s="936"/>
      <c r="CY210" s="936"/>
      <c r="CZ210" s="936"/>
      <c r="DA210" s="936"/>
      <c r="DB210" s="936"/>
      <c r="DC210" s="936"/>
      <c r="DD210" s="936"/>
      <c r="DE210" s="109"/>
      <c r="DF210" s="109"/>
      <c r="DG210" s="109"/>
      <c r="DH210" s="109"/>
      <c r="DI210" s="109"/>
      <c r="DJ210" s="109"/>
      <c r="DK210" s="109"/>
      <c r="DL210" s="109"/>
      <c r="DM210" s="109"/>
      <c r="DN210" s="109"/>
      <c r="DO210" s="109"/>
      <c r="DP210" s="109"/>
      <c r="DQ210" s="109"/>
      <c r="DR210" s="109"/>
      <c r="DS210" s="109"/>
      <c r="DT210" s="109"/>
      <c r="DU210" s="109"/>
      <c r="DV210" s="109"/>
      <c r="DW210" s="109"/>
      <c r="DX210" s="109"/>
      <c r="DY210" s="109"/>
      <c r="DZ210" s="109"/>
      <c r="EA210" s="109"/>
      <c r="EB210" s="109"/>
      <c r="EC210" s="109"/>
      <c r="ED210" s="109"/>
      <c r="EE210" s="109"/>
      <c r="EF210" s="109"/>
      <c r="EG210" s="109"/>
      <c r="EH210" s="109"/>
      <c r="EI210" s="109"/>
      <c r="EJ210" s="109"/>
      <c r="EK210" s="109"/>
      <c r="EL210" s="109"/>
      <c r="EM210" s="109"/>
      <c r="EN210" s="109"/>
      <c r="EO210" s="109"/>
      <c r="EP210" s="109"/>
      <c r="EQ210" s="109"/>
      <c r="ER210" s="109"/>
      <c r="ES210" s="109"/>
      <c r="ET210" s="109"/>
      <c r="EU210" s="109"/>
      <c r="EV210" s="109"/>
      <c r="EW210" s="109"/>
      <c r="EX210" s="109"/>
      <c r="EY210" s="109"/>
      <c r="EZ210" s="109"/>
      <c r="FA210" s="109"/>
      <c r="FB210" s="109"/>
      <c r="FC210" s="109"/>
      <c r="FD210" s="109"/>
      <c r="FE210" s="109"/>
      <c r="FF210" s="109"/>
      <c r="FG210" s="109"/>
      <c r="FH210" s="109"/>
      <c r="FI210" s="109"/>
      <c r="FJ210" s="109"/>
      <c r="FK210" s="109"/>
      <c r="FL210" s="109"/>
      <c r="FM210" s="109"/>
      <c r="FN210" s="109"/>
      <c r="FO210" s="109"/>
      <c r="FP210" s="109"/>
      <c r="FQ210" s="953">
        <v>0.21875</v>
      </c>
      <c r="FR210" s="953"/>
      <c r="FS210" s="953"/>
      <c r="FT210" s="953"/>
      <c r="FU210" s="953"/>
      <c r="FV210" s="953"/>
      <c r="FW210" s="953"/>
      <c r="FX210" s="953"/>
      <c r="FY210" s="109"/>
      <c r="FZ210" s="109"/>
      <c r="GA210" s="109"/>
      <c r="GB210" s="109"/>
      <c r="GC210" s="109"/>
      <c r="GD210" s="109"/>
      <c r="GE210" s="109"/>
      <c r="GF210" s="109"/>
      <c r="GG210" s="109"/>
      <c r="GH210" s="109"/>
      <c r="GI210" s="109"/>
      <c r="GJ210" s="109"/>
      <c r="GK210" s="109"/>
      <c r="GL210" s="109"/>
      <c r="GM210" s="109"/>
      <c r="GN210" s="109"/>
      <c r="GO210" s="951">
        <v>0.35416666666666669</v>
      </c>
      <c r="GP210" s="951"/>
      <c r="GQ210" s="951"/>
      <c r="GR210" s="951"/>
      <c r="GS210" s="951"/>
      <c r="GT210" s="951"/>
      <c r="GU210" s="951"/>
      <c r="GV210" s="109"/>
      <c r="GW210" s="116"/>
    </row>
    <row r="211" spans="1:205" ht="15" customHeight="1">
      <c r="A211" s="215"/>
      <c r="B211" s="109"/>
      <c r="C211" s="109"/>
      <c r="D211" s="109"/>
      <c r="E211" s="152"/>
      <c r="F211" s="122"/>
      <c r="G211" s="122"/>
      <c r="H211" s="122"/>
      <c r="I211" s="122"/>
      <c r="J211" s="122"/>
      <c r="K211" s="122"/>
      <c r="L211" s="122"/>
      <c r="M211" s="122"/>
      <c r="N211" s="109"/>
      <c r="O211" s="109"/>
      <c r="P211" s="109"/>
      <c r="Q211" s="109"/>
      <c r="R211" s="109"/>
      <c r="S211" s="109"/>
      <c r="T211" s="122"/>
      <c r="U211" s="122"/>
      <c r="V211" s="109"/>
      <c r="W211" s="109"/>
      <c r="X211" s="109"/>
      <c r="Y211" s="109"/>
      <c r="Z211" s="109"/>
      <c r="AA211" s="109"/>
      <c r="AB211" s="122"/>
      <c r="AC211" s="122"/>
      <c r="AD211" s="109"/>
      <c r="AE211" s="109"/>
      <c r="AF211" s="109"/>
      <c r="AG211" s="109"/>
      <c r="AH211" s="109"/>
      <c r="AI211" s="109"/>
      <c r="AJ211" s="122"/>
      <c r="AK211" s="122"/>
      <c r="AL211" s="109"/>
      <c r="AM211" s="109"/>
      <c r="AN211" s="109"/>
      <c r="AO211" s="109"/>
      <c r="AP211" s="109"/>
      <c r="AQ211" s="109"/>
      <c r="AR211" s="109"/>
      <c r="AS211" s="109"/>
      <c r="AT211" s="109"/>
      <c r="AU211" s="109"/>
      <c r="AV211" s="109"/>
      <c r="AW211" s="109"/>
      <c r="AX211" s="109"/>
      <c r="AY211" s="109"/>
      <c r="AZ211" s="109"/>
      <c r="BA211" s="152"/>
      <c r="BB211" s="152"/>
      <c r="BC211" s="152"/>
      <c r="BD211" s="152"/>
      <c r="BE211" s="152"/>
      <c r="BF211" s="152"/>
      <c r="BG211" s="152"/>
      <c r="BH211" s="152"/>
      <c r="BI211" s="152"/>
      <c r="BJ211" s="152"/>
      <c r="BK211" s="152"/>
      <c r="BL211" s="152"/>
      <c r="BM211" s="152"/>
      <c r="BN211" s="152"/>
      <c r="BO211" s="152"/>
      <c r="BP211" s="152"/>
      <c r="BQ211" s="152"/>
      <c r="BR211" s="152"/>
      <c r="BS211" s="152"/>
      <c r="BT211" s="152"/>
      <c r="BU211" s="152"/>
      <c r="BV211" s="152"/>
      <c r="BW211" s="152"/>
      <c r="BX211" s="152"/>
      <c r="BY211" s="152"/>
      <c r="BZ211" s="109"/>
      <c r="CA211" s="109"/>
      <c r="CB211" s="109"/>
      <c r="CC211" s="109"/>
      <c r="CD211" s="109"/>
      <c r="CE211" s="109"/>
      <c r="CF211" s="109"/>
      <c r="CG211" s="155"/>
      <c r="CH211" s="109"/>
      <c r="CI211" s="109"/>
      <c r="CJ211" s="109"/>
      <c r="CK211" s="109"/>
      <c r="CL211" s="109"/>
      <c r="CM211" s="109"/>
      <c r="CN211" s="109"/>
      <c r="CO211" s="109"/>
      <c r="CP211" s="109"/>
      <c r="CQ211" s="109"/>
      <c r="CR211" s="109"/>
      <c r="CS211" s="109"/>
      <c r="CT211" s="109"/>
      <c r="CU211" s="109"/>
      <c r="CV211" s="109"/>
      <c r="CW211" s="109"/>
      <c r="CX211" s="946" t="s">
        <v>272</v>
      </c>
      <c r="CY211" s="946"/>
      <c r="CZ211" s="946"/>
      <c r="DA211" s="946"/>
      <c r="DB211" s="946"/>
      <c r="DC211" s="946"/>
      <c r="DD211" s="109"/>
      <c r="DE211" s="109"/>
      <c r="DF211" s="109"/>
      <c r="DG211" s="109"/>
      <c r="DH211" s="109"/>
      <c r="DI211" s="109"/>
      <c r="DJ211" s="109"/>
      <c r="DK211" s="109"/>
      <c r="DL211" s="109"/>
      <c r="DM211" s="109"/>
      <c r="DN211" s="109"/>
      <c r="DO211" s="109"/>
      <c r="DP211" s="109"/>
      <c r="DQ211" s="109"/>
      <c r="DR211" s="109"/>
      <c r="DS211" s="109"/>
      <c r="DT211" s="109"/>
      <c r="DU211" s="109"/>
      <c r="DV211" s="109"/>
      <c r="DW211" s="109"/>
      <c r="DX211" s="109"/>
      <c r="DY211" s="109"/>
      <c r="DZ211" s="109"/>
      <c r="EA211" s="109"/>
      <c r="EB211" s="109"/>
      <c r="EC211" s="109"/>
      <c r="ED211" s="109"/>
      <c r="EE211" s="109"/>
      <c r="EF211" s="109"/>
      <c r="EG211" s="109"/>
      <c r="EH211" s="109"/>
      <c r="EI211" s="109"/>
      <c r="EJ211" s="109"/>
      <c r="EK211" s="109"/>
      <c r="EL211" s="109"/>
      <c r="EM211" s="109"/>
      <c r="EN211" s="109"/>
      <c r="EO211" s="109"/>
      <c r="EP211" s="109"/>
      <c r="EQ211" s="109"/>
      <c r="ER211" s="109"/>
      <c r="ES211" s="109"/>
      <c r="ET211" s="109"/>
      <c r="EU211" s="109"/>
      <c r="EV211" s="109"/>
      <c r="EW211" s="109"/>
      <c r="EX211" s="109"/>
      <c r="EY211" s="109"/>
      <c r="EZ211" s="109"/>
      <c r="FA211" s="109"/>
      <c r="FB211" s="109"/>
      <c r="FC211" s="109"/>
      <c r="FD211" s="109"/>
      <c r="FE211" s="109"/>
      <c r="FF211" s="109"/>
      <c r="FG211" s="109"/>
      <c r="FH211" s="109"/>
      <c r="FI211" s="109"/>
      <c r="FJ211" s="109"/>
      <c r="FK211" s="109"/>
      <c r="FL211" s="109"/>
      <c r="FM211" s="109"/>
      <c r="FN211" s="109"/>
      <c r="FO211" s="109"/>
      <c r="FP211" s="109"/>
      <c r="FQ211" s="109"/>
      <c r="FR211" s="109"/>
      <c r="FS211" s="109"/>
      <c r="FT211" s="109"/>
      <c r="FU211" s="109"/>
      <c r="FV211" s="109"/>
      <c r="FW211" s="109"/>
      <c r="FX211" s="155"/>
      <c r="FY211" s="109"/>
      <c r="FZ211" s="109"/>
      <c r="GA211" s="109"/>
      <c r="GB211" s="109"/>
      <c r="GC211" s="109"/>
      <c r="GD211" s="109"/>
      <c r="GE211" s="109"/>
      <c r="GF211" s="109"/>
      <c r="GG211" s="109"/>
      <c r="GH211" s="109"/>
      <c r="GI211" s="109"/>
      <c r="GJ211" s="109"/>
      <c r="GK211" s="109"/>
      <c r="GL211" s="109"/>
      <c r="GM211" s="109"/>
      <c r="GN211" s="109"/>
      <c r="GO211" s="109"/>
      <c r="GP211" s="109"/>
      <c r="GQ211" s="109"/>
      <c r="GR211" s="109"/>
      <c r="GS211" s="109"/>
      <c r="GT211" s="109"/>
      <c r="GU211" s="109"/>
      <c r="GV211" s="109"/>
      <c r="GW211" s="116"/>
    </row>
    <row r="212" spans="1:205" ht="15" customHeight="1">
      <c r="A212" s="215"/>
      <c r="B212" s="109"/>
      <c r="C212" s="109"/>
      <c r="D212" s="109"/>
      <c r="E212" s="152"/>
      <c r="F212" s="122"/>
      <c r="G212" s="122"/>
      <c r="H212" s="122"/>
      <c r="I212" s="161" t="s">
        <v>245</v>
      </c>
      <c r="J212" s="161"/>
      <c r="K212" s="161"/>
      <c r="L212" s="161"/>
      <c r="M212" s="161"/>
      <c r="N212" s="161"/>
      <c r="O212" s="161"/>
      <c r="P212" s="161"/>
      <c r="Q212" s="161"/>
      <c r="R212" s="161"/>
      <c r="S212" s="161"/>
      <c r="T212" s="161"/>
      <c r="U212" s="161"/>
      <c r="V212" s="161"/>
      <c r="W212" s="161"/>
      <c r="X212" s="161"/>
      <c r="Y212" s="162"/>
      <c r="Z212" s="161"/>
      <c r="AA212" s="161"/>
      <c r="AB212" s="161"/>
      <c r="AC212" s="161"/>
      <c r="AD212" s="161"/>
      <c r="AE212" s="161"/>
      <c r="AF212" s="161"/>
      <c r="AG212" s="161"/>
      <c r="AH212" s="161"/>
      <c r="AI212" s="161"/>
      <c r="AJ212" s="161"/>
      <c r="AK212" s="161"/>
      <c r="AL212" s="109"/>
      <c r="AM212" s="109"/>
      <c r="AN212" s="109"/>
      <c r="AO212" s="109"/>
      <c r="AP212" s="109"/>
      <c r="AQ212" s="109"/>
      <c r="AR212" s="109"/>
      <c r="AS212" s="109"/>
      <c r="AT212" s="109"/>
      <c r="AU212" s="109"/>
      <c r="AV212" s="109"/>
      <c r="AW212" s="109"/>
      <c r="AX212" s="109"/>
      <c r="AY212" s="109"/>
      <c r="AZ212" s="109"/>
      <c r="BA212" s="109"/>
      <c r="BB212" s="109"/>
      <c r="BC212" s="109"/>
      <c r="BD212" s="109"/>
      <c r="BE212" s="109"/>
      <c r="BF212" s="109"/>
      <c r="BG212" s="109"/>
      <c r="BH212" s="109"/>
      <c r="BI212" s="109"/>
      <c r="BJ212" s="109"/>
      <c r="BK212" s="109"/>
      <c r="BL212" s="109"/>
      <c r="BM212" s="109"/>
      <c r="BN212" s="109"/>
      <c r="BO212" s="109"/>
      <c r="BP212" s="109"/>
      <c r="BQ212" s="109"/>
      <c r="BR212" s="109"/>
      <c r="BS212" s="109"/>
      <c r="BT212" s="109"/>
      <c r="BU212" s="109"/>
      <c r="BV212" s="152"/>
      <c r="BW212" s="152"/>
      <c r="BX212" s="152"/>
      <c r="BY212" s="152"/>
      <c r="BZ212" s="109"/>
      <c r="CA212" s="109"/>
      <c r="CB212" s="109"/>
      <c r="CC212" s="109"/>
      <c r="CD212" s="109"/>
      <c r="CE212" s="109"/>
      <c r="CF212" s="109"/>
      <c r="CG212" s="155"/>
      <c r="CH212" s="109"/>
      <c r="CI212" s="109"/>
      <c r="CJ212" s="109"/>
      <c r="CK212" s="109"/>
      <c r="CL212" s="109"/>
      <c r="CM212" s="109"/>
      <c r="CN212" s="109"/>
      <c r="CO212" s="109"/>
      <c r="CP212" s="109"/>
      <c r="CQ212" s="109"/>
      <c r="CR212" s="109"/>
      <c r="CS212" s="109"/>
      <c r="CT212" s="109"/>
      <c r="CU212" s="109"/>
      <c r="CV212" s="109"/>
      <c r="CW212" s="109"/>
      <c r="CX212" s="205"/>
      <c r="CY212" s="205"/>
      <c r="CZ212" s="205"/>
      <c r="DA212" s="205"/>
      <c r="DB212" s="205"/>
      <c r="DC212" s="205"/>
      <c r="DD212" s="109"/>
      <c r="DE212" s="109"/>
      <c r="DF212" s="109"/>
      <c r="DG212" s="109"/>
      <c r="DH212" s="109"/>
      <c r="DI212" s="109"/>
      <c r="DJ212" s="109"/>
      <c r="DK212" s="109"/>
      <c r="DL212" s="109"/>
      <c r="DM212" s="109"/>
      <c r="DN212" s="109"/>
      <c r="DO212" s="109"/>
      <c r="DP212" s="109"/>
      <c r="DQ212" s="109"/>
      <c r="DR212" s="109"/>
      <c r="DS212" s="109"/>
      <c r="DT212" s="109"/>
      <c r="DU212" s="109"/>
      <c r="DV212" s="109"/>
      <c r="DW212" s="109"/>
      <c r="DX212" s="109"/>
      <c r="DY212" s="109"/>
      <c r="DZ212" s="109"/>
      <c r="EA212" s="109"/>
      <c r="EB212" s="109"/>
      <c r="EC212" s="109"/>
      <c r="ED212" s="109"/>
      <c r="EE212" s="109"/>
      <c r="EF212" s="109"/>
      <c r="EG212" s="109"/>
      <c r="EH212" s="109"/>
      <c r="EI212" s="109"/>
      <c r="EJ212" s="109"/>
      <c r="EK212" s="109"/>
      <c r="EL212" s="109"/>
      <c r="EM212" s="109"/>
      <c r="EN212" s="109"/>
      <c r="EO212" s="109"/>
      <c r="EP212" s="109"/>
      <c r="EQ212" s="109"/>
      <c r="ER212" s="109"/>
      <c r="ES212" s="109"/>
      <c r="ET212" s="109"/>
      <c r="EU212" s="109"/>
      <c r="EV212" s="109"/>
      <c r="EW212" s="109"/>
      <c r="EX212" s="109"/>
      <c r="EY212" s="109"/>
      <c r="EZ212" s="109"/>
      <c r="FA212" s="109"/>
      <c r="FB212" s="109"/>
      <c r="FC212" s="109"/>
      <c r="FD212" s="109"/>
      <c r="FE212" s="109"/>
      <c r="FF212" s="109"/>
      <c r="FG212" s="109"/>
      <c r="FH212" s="109"/>
      <c r="FI212" s="109"/>
      <c r="FJ212" s="109"/>
      <c r="FK212" s="109"/>
      <c r="FL212" s="109"/>
      <c r="FM212" s="109"/>
      <c r="FN212" s="109"/>
      <c r="FO212" s="109"/>
      <c r="FP212" s="109"/>
      <c r="FQ212" s="109"/>
      <c r="FR212" s="109"/>
      <c r="FS212" s="109"/>
      <c r="FT212" s="109"/>
      <c r="FU212" s="109"/>
      <c r="FV212" s="109"/>
      <c r="FW212" s="109"/>
      <c r="FX212" s="155"/>
      <c r="FY212" s="109"/>
      <c r="FZ212" s="109"/>
      <c r="GA212" s="109"/>
      <c r="GB212" s="109"/>
      <c r="GC212" s="109"/>
      <c r="GD212" s="109"/>
      <c r="GE212" s="109"/>
      <c r="GF212" s="109"/>
      <c r="GG212" s="109"/>
      <c r="GH212" s="109"/>
      <c r="GI212" s="109"/>
      <c r="GJ212" s="109"/>
      <c r="GK212" s="109"/>
      <c r="GL212" s="109"/>
      <c r="GM212" s="109"/>
      <c r="GN212" s="109"/>
      <c r="GO212" s="109"/>
      <c r="GP212" s="109"/>
      <c r="GQ212" s="109"/>
      <c r="GR212" s="109"/>
      <c r="GS212" s="109"/>
      <c r="GT212" s="109"/>
      <c r="GU212" s="109"/>
      <c r="GV212" s="109"/>
      <c r="GW212" s="116"/>
    </row>
    <row r="213" spans="1:205" ht="6" customHeight="1">
      <c r="A213" s="215"/>
      <c r="B213" s="109"/>
      <c r="C213" s="109"/>
      <c r="D213" s="109"/>
      <c r="E213" s="152"/>
      <c r="F213" s="122"/>
      <c r="G213" s="122"/>
      <c r="H213" s="122"/>
      <c r="I213" s="161"/>
      <c r="J213" s="161"/>
      <c r="K213" s="161"/>
      <c r="L213" s="161"/>
      <c r="M213" s="161"/>
      <c r="N213" s="161"/>
      <c r="O213" s="161"/>
      <c r="P213" s="161"/>
      <c r="Q213" s="161"/>
      <c r="R213" s="161"/>
      <c r="S213" s="161"/>
      <c r="T213" s="161"/>
      <c r="U213" s="161"/>
      <c r="V213" s="161"/>
      <c r="W213" s="161"/>
      <c r="X213" s="161"/>
      <c r="Y213" s="162"/>
      <c r="Z213" s="161"/>
      <c r="AA213" s="161"/>
      <c r="AB213" s="161"/>
      <c r="AC213" s="161"/>
      <c r="AD213" s="161"/>
      <c r="AE213" s="161"/>
      <c r="AF213" s="161"/>
      <c r="AG213" s="161"/>
      <c r="AH213" s="161"/>
      <c r="AI213" s="161"/>
      <c r="AJ213" s="161"/>
      <c r="AK213" s="161"/>
      <c r="AL213" s="109"/>
      <c r="AM213" s="109"/>
      <c r="AN213" s="109"/>
      <c r="AO213" s="109"/>
      <c r="AP213" s="109"/>
      <c r="AQ213" s="109"/>
      <c r="AR213" s="109"/>
      <c r="AS213" s="109"/>
      <c r="AT213" s="109"/>
      <c r="AU213" s="109"/>
      <c r="AV213" s="109"/>
      <c r="AW213" s="109"/>
      <c r="AX213" s="109"/>
      <c r="AY213" s="109"/>
      <c r="AZ213" s="109"/>
      <c r="BA213" s="109"/>
      <c r="BB213" s="109"/>
      <c r="BC213" s="109"/>
      <c r="BD213" s="109"/>
      <c r="BE213" s="109"/>
      <c r="BF213" s="109"/>
      <c r="BG213" s="109"/>
      <c r="BH213" s="109"/>
      <c r="BI213" s="109"/>
      <c r="BJ213" s="109"/>
      <c r="BK213" s="109"/>
      <c r="BL213" s="109"/>
      <c r="BM213" s="109"/>
      <c r="BN213" s="109"/>
      <c r="BO213" s="109"/>
      <c r="BP213" s="109"/>
      <c r="BQ213" s="109"/>
      <c r="BR213" s="109"/>
      <c r="BS213" s="109"/>
      <c r="BT213" s="109"/>
      <c r="BU213" s="109"/>
      <c r="BV213" s="152"/>
      <c r="BW213" s="152"/>
      <c r="BX213" s="152"/>
      <c r="BY213" s="152"/>
      <c r="BZ213" s="109"/>
      <c r="CA213" s="109"/>
      <c r="CB213" s="109"/>
      <c r="CC213" s="109"/>
      <c r="CD213" s="109"/>
      <c r="CE213" s="109"/>
      <c r="CF213" s="109"/>
      <c r="CG213" s="155"/>
      <c r="CH213" s="109"/>
      <c r="CI213" s="109"/>
      <c r="CJ213" s="109"/>
      <c r="CK213" s="109"/>
      <c r="CL213" s="109"/>
      <c r="CM213" s="109"/>
      <c r="CN213" s="109"/>
      <c r="CO213" s="109"/>
      <c r="CP213" s="109"/>
      <c r="CQ213" s="109"/>
      <c r="CR213" s="109"/>
      <c r="CS213" s="109"/>
      <c r="CT213" s="109"/>
      <c r="CU213" s="109"/>
      <c r="CV213" s="109"/>
      <c r="CW213" s="109"/>
      <c r="CX213" s="205"/>
      <c r="CY213" s="205"/>
      <c r="CZ213" s="205"/>
      <c r="DA213" s="205"/>
      <c r="DB213" s="205"/>
      <c r="DC213" s="205"/>
      <c r="DD213" s="109"/>
      <c r="DE213" s="109"/>
      <c r="DF213" s="109"/>
      <c r="DG213" s="109"/>
      <c r="DH213" s="109"/>
      <c r="DI213" s="109"/>
      <c r="DJ213" s="109"/>
      <c r="DK213" s="109"/>
      <c r="DL213" s="109"/>
      <c r="DM213" s="109"/>
      <c r="DN213" s="109"/>
      <c r="DO213" s="109"/>
      <c r="DP213" s="109"/>
      <c r="DQ213" s="109"/>
      <c r="DR213" s="109"/>
      <c r="DS213" s="109"/>
      <c r="DT213" s="109"/>
      <c r="DU213" s="109"/>
      <c r="DV213" s="109"/>
      <c r="DW213" s="109"/>
      <c r="DX213" s="109"/>
      <c r="DY213" s="109"/>
      <c r="DZ213" s="109"/>
      <c r="EA213" s="109"/>
      <c r="EB213" s="109"/>
      <c r="EC213" s="109"/>
      <c r="ED213" s="109"/>
      <c r="EE213" s="109"/>
      <c r="EF213" s="109"/>
      <c r="EG213" s="109"/>
      <c r="EH213" s="109"/>
      <c r="EI213" s="109"/>
      <c r="EJ213" s="109"/>
      <c r="EK213" s="109"/>
      <c r="EL213" s="109"/>
      <c r="EM213" s="109"/>
      <c r="EN213" s="109"/>
      <c r="EO213" s="109"/>
      <c r="EP213" s="109"/>
      <c r="EQ213" s="109"/>
      <c r="ER213" s="109"/>
      <c r="ES213" s="109"/>
      <c r="ET213" s="109"/>
      <c r="EU213" s="109"/>
      <c r="EV213" s="109"/>
      <c r="EW213" s="109"/>
      <c r="EX213" s="109"/>
      <c r="EY213" s="109"/>
      <c r="EZ213" s="109"/>
      <c r="FA213" s="109"/>
      <c r="FB213" s="109"/>
      <c r="FC213" s="109"/>
      <c r="FD213" s="109"/>
      <c r="FE213" s="109"/>
      <c r="FF213" s="109"/>
      <c r="FG213" s="109"/>
      <c r="FH213" s="109"/>
      <c r="FI213" s="109"/>
      <c r="FJ213" s="109"/>
      <c r="FK213" s="109"/>
      <c r="FL213" s="109"/>
      <c r="FM213" s="109"/>
      <c r="FN213" s="109"/>
      <c r="FO213" s="109"/>
      <c r="FP213" s="109"/>
      <c r="FQ213" s="109"/>
      <c r="FR213" s="109"/>
      <c r="FS213" s="109"/>
      <c r="FT213" s="109"/>
      <c r="FU213" s="109"/>
      <c r="FV213" s="109"/>
      <c r="FW213" s="109"/>
      <c r="FX213" s="155"/>
      <c r="FY213" s="109"/>
      <c r="FZ213" s="109"/>
      <c r="GA213" s="109"/>
      <c r="GB213" s="109"/>
      <c r="GC213" s="109"/>
      <c r="GD213" s="109"/>
      <c r="GE213" s="109"/>
      <c r="GF213" s="109"/>
      <c r="GG213" s="109"/>
      <c r="GH213" s="109"/>
      <c r="GI213" s="109"/>
      <c r="GJ213" s="109"/>
      <c r="GK213" s="109"/>
      <c r="GL213" s="109"/>
      <c r="GM213" s="109"/>
      <c r="GN213" s="109"/>
      <c r="GO213" s="109"/>
      <c r="GP213" s="109"/>
      <c r="GQ213" s="109"/>
      <c r="GR213" s="109"/>
      <c r="GS213" s="109"/>
      <c r="GT213" s="109"/>
      <c r="GU213" s="109"/>
      <c r="GV213" s="109"/>
      <c r="GW213" s="116"/>
    </row>
    <row r="214" spans="1:205" ht="15" customHeight="1">
      <c r="A214" s="215"/>
      <c r="B214" s="109"/>
      <c r="C214" s="109"/>
      <c r="D214" s="109"/>
      <c r="E214" s="152"/>
      <c r="F214" s="122"/>
      <c r="G214" s="122"/>
      <c r="H214" s="122"/>
      <c r="I214" s="161"/>
      <c r="J214" s="161"/>
      <c r="K214" s="161" t="s">
        <v>246</v>
      </c>
      <c r="L214" s="161"/>
      <c r="M214" s="161"/>
      <c r="N214" s="161"/>
      <c r="O214" s="161"/>
      <c r="P214" s="161"/>
      <c r="Q214" s="161"/>
      <c r="R214" s="161"/>
      <c r="S214" s="161"/>
      <c r="T214" s="161"/>
      <c r="U214" s="161"/>
      <c r="V214" s="161"/>
      <c r="W214" s="161"/>
      <c r="X214" s="161"/>
      <c r="Y214" s="162"/>
      <c r="Z214" s="161"/>
      <c r="AA214" s="161"/>
      <c r="AB214" s="160"/>
      <c r="AC214" s="160"/>
      <c r="AD214" s="160"/>
      <c r="AE214" s="160"/>
      <c r="AF214" s="160"/>
      <c r="AG214" s="160"/>
      <c r="AH214" s="160"/>
      <c r="AI214" s="160"/>
      <c r="AJ214" s="161" t="s">
        <v>273</v>
      </c>
      <c r="AK214" s="161"/>
      <c r="AL214" s="109"/>
      <c r="AM214" s="109"/>
      <c r="AN214" s="109"/>
      <c r="AO214" s="109"/>
      <c r="AP214" s="109"/>
      <c r="AQ214" s="109"/>
      <c r="AR214" s="109"/>
      <c r="AS214" s="109"/>
      <c r="AT214" s="109"/>
      <c r="AU214" s="109"/>
      <c r="AV214" s="109"/>
      <c r="AW214" s="109"/>
      <c r="AX214" s="109"/>
      <c r="AY214" s="109"/>
      <c r="AZ214" s="109"/>
      <c r="BA214" s="109"/>
      <c r="BB214" s="109"/>
      <c r="BC214" s="109"/>
      <c r="BD214" s="109"/>
      <c r="BE214" s="109"/>
      <c r="BF214" s="109"/>
      <c r="BG214" s="109"/>
      <c r="BH214" s="109"/>
      <c r="BI214" s="109"/>
      <c r="BJ214" s="109"/>
      <c r="BK214" s="109"/>
      <c r="BL214" s="109"/>
      <c r="BM214" s="109"/>
      <c r="BN214" s="109"/>
      <c r="BO214" s="109"/>
      <c r="BP214" s="109"/>
      <c r="BQ214" s="109"/>
      <c r="BR214" s="109"/>
      <c r="BS214" s="109"/>
      <c r="BT214" s="109"/>
      <c r="BU214" s="109"/>
      <c r="BV214" s="152"/>
      <c r="BW214" s="152"/>
      <c r="BX214" s="152"/>
      <c r="BY214" s="152"/>
      <c r="BZ214" s="109"/>
      <c r="CA214" s="109"/>
      <c r="CB214" s="109"/>
      <c r="CC214" s="109"/>
      <c r="CD214" s="109"/>
      <c r="CE214" s="109"/>
      <c r="CF214" s="109"/>
      <c r="CG214" s="155"/>
      <c r="CH214" s="109"/>
      <c r="CI214" s="109"/>
      <c r="CJ214" s="109"/>
      <c r="CK214" s="109"/>
      <c r="CL214" s="109"/>
      <c r="CM214" s="109"/>
      <c r="CN214" s="109"/>
      <c r="CO214" s="109"/>
      <c r="CP214" s="109"/>
      <c r="CQ214" s="109"/>
      <c r="CR214" s="109"/>
      <c r="CS214" s="109"/>
      <c r="CT214" s="109"/>
      <c r="CU214" s="109"/>
      <c r="CV214" s="109"/>
      <c r="CW214" s="109"/>
      <c r="CX214" s="205"/>
      <c r="CY214" s="205"/>
      <c r="CZ214" s="205"/>
      <c r="DA214" s="205"/>
      <c r="DB214" s="205"/>
      <c r="DC214" s="205"/>
      <c r="DD214" s="109"/>
      <c r="DE214" s="109"/>
      <c r="DF214" s="109"/>
      <c r="DG214" s="109"/>
      <c r="DH214" s="109"/>
      <c r="DI214" s="109"/>
      <c r="DJ214" s="109"/>
      <c r="DK214" s="109"/>
      <c r="DL214" s="109"/>
      <c r="DM214" s="109"/>
      <c r="DN214" s="109"/>
      <c r="DO214" s="109"/>
      <c r="DP214" s="109"/>
      <c r="DQ214" s="109"/>
      <c r="DR214" s="109"/>
      <c r="DS214" s="109"/>
      <c r="DT214" s="109"/>
      <c r="DU214" s="109"/>
      <c r="DV214" s="109"/>
      <c r="DW214" s="109"/>
      <c r="DX214" s="109"/>
      <c r="DY214" s="109"/>
      <c r="DZ214" s="109"/>
      <c r="EA214" s="109"/>
      <c r="EB214" s="109"/>
      <c r="EC214" s="109"/>
      <c r="ED214" s="109"/>
      <c r="EE214" s="109"/>
      <c r="EF214" s="109"/>
      <c r="EG214" s="109"/>
      <c r="EH214" s="109"/>
      <c r="EI214" s="109"/>
      <c r="EJ214" s="109"/>
      <c r="EK214" s="109"/>
      <c r="EL214" s="109"/>
      <c r="EM214" s="109"/>
      <c r="EN214" s="109"/>
      <c r="EO214" s="109"/>
      <c r="EP214" s="109"/>
      <c r="EQ214" s="109"/>
      <c r="ER214" s="109"/>
      <c r="ES214" s="109"/>
      <c r="ET214" s="109"/>
      <c r="EU214" s="109"/>
      <c r="EV214" s="109"/>
      <c r="EW214" s="109"/>
      <c r="EX214" s="109"/>
      <c r="EY214" s="109"/>
      <c r="EZ214" s="109"/>
      <c r="FA214" s="109"/>
      <c r="FB214" s="109"/>
      <c r="FC214" s="109"/>
      <c r="FD214" s="109"/>
      <c r="FE214" s="109"/>
      <c r="FF214" s="109"/>
      <c r="FG214" s="109"/>
      <c r="FH214" s="109"/>
      <c r="FI214" s="109"/>
      <c r="FJ214" s="109"/>
      <c r="FK214" s="109"/>
      <c r="FL214" s="109"/>
      <c r="FM214" s="109"/>
      <c r="FN214" s="109"/>
      <c r="FO214" s="109"/>
      <c r="FP214" s="109"/>
      <c r="FQ214" s="109"/>
      <c r="FR214" s="109"/>
      <c r="FS214" s="109"/>
      <c r="FT214" s="109"/>
      <c r="FU214" s="109"/>
      <c r="FV214" s="109"/>
      <c r="FW214" s="109"/>
      <c r="FX214" s="155"/>
      <c r="FY214" s="109"/>
      <c r="FZ214" s="109"/>
      <c r="GA214" s="109"/>
      <c r="GB214" s="109"/>
      <c r="GC214" s="109"/>
      <c r="GD214" s="109"/>
      <c r="GE214" s="109"/>
      <c r="GF214" s="109"/>
      <c r="GG214" s="109"/>
      <c r="GH214" s="109"/>
      <c r="GI214" s="109"/>
      <c r="GJ214" s="109"/>
      <c r="GK214" s="109"/>
      <c r="GL214" s="109"/>
      <c r="GM214" s="109"/>
      <c r="GN214" s="109"/>
      <c r="GO214" s="109"/>
      <c r="GP214" s="109"/>
      <c r="GQ214" s="109"/>
      <c r="GR214" s="109"/>
      <c r="GS214" s="109"/>
      <c r="GT214" s="109"/>
      <c r="GU214" s="109"/>
      <c r="GV214" s="109"/>
      <c r="GW214" s="116"/>
    </row>
    <row r="215" spans="1:205" ht="6" customHeight="1">
      <c r="A215" s="215"/>
      <c r="B215" s="109"/>
      <c r="C215" s="109"/>
      <c r="D215" s="109"/>
      <c r="E215" s="152"/>
      <c r="F215" s="122"/>
      <c r="G215" s="122"/>
      <c r="H215" s="122"/>
      <c r="I215" s="161"/>
      <c r="J215" s="161"/>
      <c r="K215" s="161"/>
      <c r="L215" s="161"/>
      <c r="M215" s="161"/>
      <c r="N215" s="161"/>
      <c r="O215" s="161"/>
      <c r="P215" s="161"/>
      <c r="Q215" s="161"/>
      <c r="R215" s="161"/>
      <c r="S215" s="161"/>
      <c r="T215" s="161"/>
      <c r="U215" s="161"/>
      <c r="V215" s="161"/>
      <c r="W215" s="161"/>
      <c r="X215" s="161"/>
      <c r="Y215" s="162"/>
      <c r="Z215" s="161"/>
      <c r="AA215" s="161"/>
      <c r="AB215" s="160"/>
      <c r="AC215" s="160"/>
      <c r="AD215" s="160"/>
      <c r="AE215" s="160"/>
      <c r="AF215" s="160"/>
      <c r="AG215" s="160"/>
      <c r="AH215" s="160"/>
      <c r="AI215" s="160"/>
      <c r="AJ215" s="161"/>
      <c r="AK215" s="161"/>
      <c r="AL215" s="109"/>
      <c r="AM215" s="109"/>
      <c r="AN215" s="109"/>
      <c r="AO215" s="109"/>
      <c r="AP215" s="109"/>
      <c r="AQ215" s="109"/>
      <c r="AR215" s="109"/>
      <c r="AS215" s="109"/>
      <c r="AT215" s="109"/>
      <c r="AU215" s="109"/>
      <c r="AV215" s="109"/>
      <c r="AW215" s="109"/>
      <c r="AX215" s="109"/>
      <c r="AY215" s="109"/>
      <c r="AZ215" s="109"/>
      <c r="BA215" s="109"/>
      <c r="BB215" s="109"/>
      <c r="BC215" s="109"/>
      <c r="BD215" s="109"/>
      <c r="BE215" s="109"/>
      <c r="BF215" s="109"/>
      <c r="BG215" s="109"/>
      <c r="BH215" s="109"/>
      <c r="BI215" s="109"/>
      <c r="BJ215" s="109"/>
      <c r="BK215" s="109"/>
      <c r="BL215" s="109"/>
      <c r="BM215" s="109"/>
      <c r="BN215" s="109"/>
      <c r="BO215" s="109"/>
      <c r="BP215" s="109"/>
      <c r="BQ215" s="109"/>
      <c r="BR215" s="109"/>
      <c r="BS215" s="109"/>
      <c r="BT215" s="109"/>
      <c r="BU215" s="109"/>
      <c r="BV215" s="152"/>
      <c r="BW215" s="152"/>
      <c r="BX215" s="152"/>
      <c r="BY215" s="152"/>
      <c r="BZ215" s="109"/>
      <c r="CA215" s="109"/>
      <c r="CB215" s="109"/>
      <c r="CC215" s="109"/>
      <c r="CD215" s="109"/>
      <c r="CE215" s="109"/>
      <c r="CF215" s="109"/>
      <c r="CG215" s="155"/>
      <c r="CH215" s="109"/>
      <c r="CI215" s="109"/>
      <c r="CJ215" s="109"/>
      <c r="CK215" s="109"/>
      <c r="CL215" s="109"/>
      <c r="CM215" s="109"/>
      <c r="CN215" s="109"/>
      <c r="CO215" s="109"/>
      <c r="CP215" s="109"/>
      <c r="CQ215" s="109"/>
      <c r="CR215" s="109"/>
      <c r="CS215" s="109"/>
      <c r="CT215" s="109"/>
      <c r="CU215" s="109"/>
      <c r="CV215" s="109"/>
      <c r="CW215" s="109"/>
      <c r="CX215" s="205"/>
      <c r="CY215" s="205"/>
      <c r="CZ215" s="205"/>
      <c r="DA215" s="205"/>
      <c r="DB215" s="205"/>
      <c r="DC215" s="205"/>
      <c r="DD215" s="109"/>
      <c r="DE215" s="109"/>
      <c r="DF215" s="109"/>
      <c r="DG215" s="109"/>
      <c r="DH215" s="109"/>
      <c r="DI215" s="109"/>
      <c r="DJ215" s="109"/>
      <c r="DK215" s="109"/>
      <c r="DL215" s="109"/>
      <c r="DM215" s="109"/>
      <c r="DN215" s="109"/>
      <c r="DO215" s="109"/>
      <c r="DP215" s="109"/>
      <c r="DQ215" s="109"/>
      <c r="DR215" s="109"/>
      <c r="DS215" s="109"/>
      <c r="DT215" s="109"/>
      <c r="DU215" s="109"/>
      <c r="DV215" s="109"/>
      <c r="DW215" s="109"/>
      <c r="DX215" s="109"/>
      <c r="DY215" s="109"/>
      <c r="DZ215" s="109"/>
      <c r="EA215" s="109"/>
      <c r="EB215" s="109"/>
      <c r="EC215" s="109"/>
      <c r="ED215" s="109"/>
      <c r="EE215" s="109"/>
      <c r="EF215" s="109"/>
      <c r="EG215" s="109"/>
      <c r="EH215" s="109"/>
      <c r="EI215" s="109"/>
      <c r="EJ215" s="109"/>
      <c r="EK215" s="109"/>
      <c r="EL215" s="109"/>
      <c r="EM215" s="109"/>
      <c r="EN215" s="109"/>
      <c r="EO215" s="109"/>
      <c r="EP215" s="109"/>
      <c r="EQ215" s="109"/>
      <c r="ER215" s="109"/>
      <c r="ES215" s="109"/>
      <c r="ET215" s="109"/>
      <c r="EU215" s="109"/>
      <c r="EV215" s="109"/>
      <c r="EW215" s="109"/>
      <c r="EX215" s="109"/>
      <c r="EY215" s="109"/>
      <c r="EZ215" s="109"/>
      <c r="FA215" s="109"/>
      <c r="FB215" s="109"/>
      <c r="FC215" s="109"/>
      <c r="FD215" s="109"/>
      <c r="FE215" s="109"/>
      <c r="FF215" s="109"/>
      <c r="FG215" s="109"/>
      <c r="FH215" s="109"/>
      <c r="FI215" s="109"/>
      <c r="FJ215" s="109"/>
      <c r="FK215" s="109"/>
      <c r="FL215" s="109"/>
      <c r="FM215" s="109"/>
      <c r="FN215" s="109"/>
      <c r="FO215" s="109"/>
      <c r="FP215" s="109"/>
      <c r="FQ215" s="109"/>
      <c r="FR215" s="109"/>
      <c r="FS215" s="109"/>
      <c r="FT215" s="109"/>
      <c r="FU215" s="109"/>
      <c r="FV215" s="109"/>
      <c r="FW215" s="109"/>
      <c r="FX215" s="155"/>
      <c r="FY215" s="109"/>
      <c r="FZ215" s="109"/>
      <c r="GA215" s="109"/>
      <c r="GB215" s="109"/>
      <c r="GC215" s="109"/>
      <c r="GD215" s="109"/>
      <c r="GE215" s="109"/>
      <c r="GF215" s="109"/>
      <c r="GG215" s="109"/>
      <c r="GH215" s="109"/>
      <c r="GI215" s="109"/>
      <c r="GJ215" s="109"/>
      <c r="GK215" s="109"/>
      <c r="GL215" s="109"/>
      <c r="GM215" s="109"/>
      <c r="GN215" s="109"/>
      <c r="GO215" s="109"/>
      <c r="GP215" s="109"/>
      <c r="GQ215" s="109"/>
      <c r="GR215" s="109"/>
      <c r="GS215" s="109"/>
      <c r="GT215" s="109"/>
      <c r="GU215" s="109"/>
      <c r="GV215" s="109"/>
      <c r="GW215" s="116"/>
    </row>
    <row r="216" spans="1:205" ht="15" customHeight="1">
      <c r="A216" s="215"/>
      <c r="B216" s="109"/>
      <c r="C216" s="109"/>
      <c r="D216" s="109"/>
      <c r="E216" s="152"/>
      <c r="F216" s="122"/>
      <c r="G216" s="122"/>
      <c r="H216" s="122"/>
      <c r="I216" s="161"/>
      <c r="J216" s="161"/>
      <c r="K216" s="161" t="s">
        <v>249</v>
      </c>
      <c r="L216" s="161"/>
      <c r="M216" s="161"/>
      <c r="N216" s="161"/>
      <c r="O216" s="161"/>
      <c r="P216" s="161"/>
      <c r="Q216" s="161"/>
      <c r="R216" s="161"/>
      <c r="S216" s="161"/>
      <c r="T216" s="161"/>
      <c r="U216" s="161"/>
      <c r="V216" s="161"/>
      <c r="W216" s="161"/>
      <c r="X216" s="161"/>
      <c r="Y216" s="161"/>
      <c r="Z216" s="161"/>
      <c r="AA216" s="161"/>
      <c r="AB216" s="160"/>
      <c r="AC216" s="160"/>
      <c r="AD216" s="160"/>
      <c r="AE216" s="160"/>
      <c r="AF216" s="160"/>
      <c r="AG216" s="160"/>
      <c r="AH216" s="160"/>
      <c r="AI216" s="160"/>
      <c r="AJ216" s="161" t="s">
        <v>274</v>
      </c>
      <c r="AK216" s="161"/>
      <c r="AL216" s="109"/>
      <c r="AM216" s="109"/>
      <c r="AN216" s="109"/>
      <c r="AO216" s="109"/>
      <c r="AP216" s="109"/>
      <c r="AQ216" s="109"/>
      <c r="AR216" s="109"/>
      <c r="AS216" s="109"/>
      <c r="AT216" s="109"/>
      <c r="AU216" s="109"/>
      <c r="AV216" s="109"/>
      <c r="AW216" s="109"/>
      <c r="AX216" s="109"/>
      <c r="AY216" s="109"/>
      <c r="AZ216" s="109"/>
      <c r="BA216" s="109"/>
      <c r="BB216" s="109"/>
      <c r="BC216" s="109"/>
      <c r="BD216" s="109"/>
      <c r="BE216" s="109"/>
      <c r="BF216" s="109"/>
      <c r="BG216" s="109"/>
      <c r="BH216" s="109"/>
      <c r="BI216" s="109"/>
      <c r="BJ216" s="109"/>
      <c r="BK216" s="109"/>
      <c r="BL216" s="109"/>
      <c r="BM216" s="109"/>
      <c r="BN216" s="109"/>
      <c r="BO216" s="109"/>
      <c r="BP216" s="109"/>
      <c r="BQ216" s="109"/>
      <c r="BR216" s="109"/>
      <c r="BS216" s="109"/>
      <c r="BT216" s="109"/>
      <c r="BU216" s="109"/>
      <c r="BV216" s="152"/>
      <c r="BW216" s="152"/>
      <c r="BX216" s="152"/>
      <c r="BY216" s="152"/>
      <c r="BZ216" s="109"/>
      <c r="CA216" s="109"/>
      <c r="CB216" s="109"/>
      <c r="CC216" s="109"/>
      <c r="CD216" s="109"/>
      <c r="CE216" s="109"/>
      <c r="CF216" s="109"/>
      <c r="CG216" s="155"/>
      <c r="CH216" s="109"/>
      <c r="CI216" s="109"/>
      <c r="CJ216" s="109"/>
      <c r="CK216" s="109"/>
      <c r="CL216" s="109"/>
      <c r="CM216" s="109"/>
      <c r="CN216" s="109"/>
      <c r="CO216" s="109"/>
      <c r="CP216" s="109"/>
      <c r="CQ216" s="109"/>
      <c r="CR216" s="109"/>
      <c r="CS216" s="109"/>
      <c r="CT216" s="109"/>
      <c r="CU216" s="109"/>
      <c r="CV216" s="109"/>
      <c r="CW216" s="109"/>
      <c r="CX216" s="205"/>
      <c r="CY216" s="205"/>
      <c r="CZ216" s="205"/>
      <c r="DA216" s="205"/>
      <c r="DB216" s="205"/>
      <c r="DC216" s="205"/>
      <c r="DD216" s="109"/>
      <c r="DE216" s="109"/>
      <c r="DF216" s="109"/>
      <c r="DG216" s="109"/>
      <c r="DH216" s="109"/>
      <c r="DI216" s="109"/>
      <c r="DJ216" s="109"/>
      <c r="DK216" s="109"/>
      <c r="DL216" s="109"/>
      <c r="DM216" s="109"/>
      <c r="DN216" s="109"/>
      <c r="DO216" s="109"/>
      <c r="DP216" s="109"/>
      <c r="DQ216" s="109"/>
      <c r="DR216" s="109"/>
      <c r="DS216" s="109"/>
      <c r="DT216" s="109"/>
      <c r="DU216" s="109"/>
      <c r="DV216" s="109"/>
      <c r="DW216" s="109"/>
      <c r="DX216" s="109"/>
      <c r="DY216" s="109"/>
      <c r="DZ216" s="109"/>
      <c r="EA216" s="109"/>
      <c r="EB216" s="109"/>
      <c r="EC216" s="109"/>
      <c r="ED216" s="109"/>
      <c r="EE216" s="109"/>
      <c r="EF216" s="109"/>
      <c r="EG216" s="109"/>
      <c r="EH216" s="109"/>
      <c r="EI216" s="109"/>
      <c r="EJ216" s="109"/>
      <c r="EK216" s="109"/>
      <c r="EL216" s="109"/>
      <c r="EM216" s="109"/>
      <c r="EN216" s="109"/>
      <c r="EO216" s="109"/>
      <c r="EP216" s="109"/>
      <c r="EQ216" s="109"/>
      <c r="ER216" s="109"/>
      <c r="ES216" s="109"/>
      <c r="ET216" s="109"/>
      <c r="EU216" s="109"/>
      <c r="EV216" s="109"/>
      <c r="EW216" s="109"/>
      <c r="EX216" s="109"/>
      <c r="EY216" s="109"/>
      <c r="EZ216" s="109"/>
      <c r="FA216" s="109"/>
      <c r="FB216" s="109"/>
      <c r="FC216" s="109"/>
      <c r="FD216" s="109"/>
      <c r="FE216" s="109"/>
      <c r="FF216" s="109"/>
      <c r="FG216" s="109"/>
      <c r="FH216" s="109"/>
      <c r="FI216" s="109"/>
      <c r="FJ216" s="109"/>
      <c r="FK216" s="109"/>
      <c r="FL216" s="109"/>
      <c r="FM216" s="109"/>
      <c r="FN216" s="109"/>
      <c r="FO216" s="109"/>
      <c r="FP216" s="109"/>
      <c r="FQ216" s="109"/>
      <c r="FR216" s="109"/>
      <c r="FS216" s="109"/>
      <c r="FT216" s="109"/>
      <c r="FU216" s="109"/>
      <c r="FV216" s="109"/>
      <c r="FW216" s="109"/>
      <c r="FX216" s="155"/>
      <c r="FY216" s="109"/>
      <c r="FZ216" s="109"/>
      <c r="GA216" s="109"/>
      <c r="GB216" s="109"/>
      <c r="GC216" s="109"/>
      <c r="GD216" s="109"/>
      <c r="GE216" s="109"/>
      <c r="GF216" s="109"/>
      <c r="GG216" s="109"/>
      <c r="GH216" s="109"/>
      <c r="GI216" s="109"/>
      <c r="GJ216" s="109"/>
      <c r="GK216" s="109"/>
      <c r="GL216" s="109"/>
      <c r="GM216" s="109"/>
      <c r="GN216" s="109"/>
      <c r="GO216" s="109"/>
      <c r="GP216" s="109"/>
      <c r="GQ216" s="109"/>
      <c r="GR216" s="109"/>
      <c r="GS216" s="109"/>
      <c r="GT216" s="109"/>
      <c r="GU216" s="109"/>
      <c r="GV216" s="109"/>
      <c r="GW216" s="116"/>
    </row>
    <row r="217" spans="1:205" ht="6" customHeight="1">
      <c r="A217" s="215"/>
      <c r="B217" s="109"/>
      <c r="C217" s="109"/>
      <c r="D217" s="109"/>
      <c r="E217" s="152"/>
      <c r="F217" s="122"/>
      <c r="G217" s="122"/>
      <c r="H217" s="122"/>
      <c r="I217" s="161"/>
      <c r="J217" s="161"/>
      <c r="K217" s="161"/>
      <c r="L217" s="161"/>
      <c r="M217" s="161"/>
      <c r="N217" s="161"/>
      <c r="O217" s="161"/>
      <c r="P217" s="161"/>
      <c r="Q217" s="161"/>
      <c r="R217" s="161"/>
      <c r="S217" s="161"/>
      <c r="T217" s="161"/>
      <c r="U217" s="161"/>
      <c r="V217" s="161"/>
      <c r="W217" s="161"/>
      <c r="X217" s="161"/>
      <c r="Y217" s="162"/>
      <c r="Z217" s="161"/>
      <c r="AA217" s="161"/>
      <c r="AB217" s="160"/>
      <c r="AC217" s="160"/>
      <c r="AD217" s="160"/>
      <c r="AE217" s="160"/>
      <c r="AF217" s="160"/>
      <c r="AG217" s="160"/>
      <c r="AH217" s="160"/>
      <c r="AI217" s="160"/>
      <c r="AJ217" s="161"/>
      <c r="AK217" s="161"/>
      <c r="AL217" s="109"/>
      <c r="AM217" s="109"/>
      <c r="AN217" s="109"/>
      <c r="AO217" s="109"/>
      <c r="AP217" s="109"/>
      <c r="AQ217" s="109"/>
      <c r="AR217" s="109"/>
      <c r="AS217" s="109"/>
      <c r="AT217" s="109"/>
      <c r="AU217" s="109"/>
      <c r="AV217" s="109"/>
      <c r="AW217" s="109"/>
      <c r="AX217" s="109"/>
      <c r="AY217" s="109"/>
      <c r="AZ217" s="109"/>
      <c r="BA217" s="109"/>
      <c r="BB217" s="109"/>
      <c r="BC217" s="109"/>
      <c r="BD217" s="109"/>
      <c r="BE217" s="109"/>
      <c r="BF217" s="109"/>
      <c r="BG217" s="109"/>
      <c r="BH217" s="109"/>
      <c r="BI217" s="109"/>
      <c r="BJ217" s="109"/>
      <c r="BK217" s="109"/>
      <c r="BL217" s="109"/>
      <c r="BM217" s="109"/>
      <c r="BN217" s="109"/>
      <c r="BO217" s="109"/>
      <c r="BP217" s="109"/>
      <c r="BQ217" s="109"/>
      <c r="BR217" s="109"/>
      <c r="BS217" s="109"/>
      <c r="BT217" s="109"/>
      <c r="BU217" s="109"/>
      <c r="BV217" s="152"/>
      <c r="BW217" s="152"/>
      <c r="BX217" s="152"/>
      <c r="BY217" s="152"/>
      <c r="BZ217" s="109"/>
      <c r="CA217" s="109"/>
      <c r="CB217" s="109"/>
      <c r="CC217" s="109"/>
      <c r="CD217" s="109"/>
      <c r="CE217" s="109"/>
      <c r="CF217" s="109"/>
      <c r="CG217" s="155"/>
      <c r="CH217" s="109"/>
      <c r="CI217" s="109"/>
      <c r="CJ217" s="109"/>
      <c r="CK217" s="109"/>
      <c r="CL217" s="109"/>
      <c r="CM217" s="109"/>
      <c r="CN217" s="109"/>
      <c r="CO217" s="109"/>
      <c r="CP217" s="109"/>
      <c r="CQ217" s="109"/>
      <c r="CR217" s="109"/>
      <c r="CS217" s="109"/>
      <c r="CT217" s="109"/>
      <c r="CU217" s="109"/>
      <c r="CV217" s="109"/>
      <c r="CW217" s="109"/>
      <c r="CX217" s="205"/>
      <c r="CY217" s="205"/>
      <c r="CZ217" s="205"/>
      <c r="DA217" s="205"/>
      <c r="DB217" s="205"/>
      <c r="DC217" s="205"/>
      <c r="DD217" s="109"/>
      <c r="DE217" s="109"/>
      <c r="DF217" s="109"/>
      <c r="DG217" s="109"/>
      <c r="DH217" s="109"/>
      <c r="DI217" s="109"/>
      <c r="DJ217" s="109"/>
      <c r="DK217" s="109"/>
      <c r="DL217" s="109"/>
      <c r="DM217" s="109"/>
      <c r="DN217" s="109"/>
      <c r="DO217" s="109"/>
      <c r="DP217" s="109"/>
      <c r="DQ217" s="109"/>
      <c r="DR217" s="109"/>
      <c r="DS217" s="109"/>
      <c r="DT217" s="109"/>
      <c r="DU217" s="109"/>
      <c r="DV217" s="109"/>
      <c r="DW217" s="109"/>
      <c r="DX217" s="109"/>
      <c r="DY217" s="109"/>
      <c r="DZ217" s="109"/>
      <c r="EA217" s="109"/>
      <c r="EB217" s="109"/>
      <c r="EC217" s="109"/>
      <c r="ED217" s="109"/>
      <c r="EE217" s="109"/>
      <c r="EF217" s="109"/>
      <c r="EG217" s="109"/>
      <c r="EH217" s="109"/>
      <c r="EI217" s="109"/>
      <c r="EJ217" s="109"/>
      <c r="EK217" s="109"/>
      <c r="EL217" s="109"/>
      <c r="EM217" s="109"/>
      <c r="EN217" s="109"/>
      <c r="EO217" s="109"/>
      <c r="EP217" s="109"/>
      <c r="EQ217" s="109"/>
      <c r="ER217" s="109"/>
      <c r="ES217" s="109"/>
      <c r="ET217" s="109"/>
      <c r="EU217" s="109"/>
      <c r="EV217" s="109"/>
      <c r="EW217" s="109"/>
      <c r="EX217" s="109"/>
      <c r="EY217" s="109"/>
      <c r="EZ217" s="109"/>
      <c r="FA217" s="109"/>
      <c r="FB217" s="109"/>
      <c r="FC217" s="109"/>
      <c r="FD217" s="109"/>
      <c r="FE217" s="109"/>
      <c r="FF217" s="109"/>
      <c r="FG217" s="109"/>
      <c r="FH217" s="109"/>
      <c r="FI217" s="109"/>
      <c r="FJ217" s="109"/>
      <c r="FK217" s="109"/>
      <c r="FL217" s="109"/>
      <c r="FM217" s="109"/>
      <c r="FN217" s="109"/>
      <c r="FO217" s="109"/>
      <c r="FP217" s="109"/>
      <c r="FQ217" s="109"/>
      <c r="FR217" s="109"/>
      <c r="FS217" s="109"/>
      <c r="FT217" s="109"/>
      <c r="FU217" s="109"/>
      <c r="FV217" s="109"/>
      <c r="FW217" s="109"/>
      <c r="FX217" s="155"/>
      <c r="FY217" s="109"/>
      <c r="FZ217" s="109"/>
      <c r="GA217" s="109"/>
      <c r="GB217" s="109"/>
      <c r="GC217" s="109"/>
      <c r="GD217" s="109"/>
      <c r="GE217" s="109"/>
      <c r="GF217" s="109"/>
      <c r="GG217" s="109"/>
      <c r="GH217" s="109"/>
      <c r="GI217" s="109"/>
      <c r="GJ217" s="109"/>
      <c r="GK217" s="109"/>
      <c r="GL217" s="109"/>
      <c r="GM217" s="109"/>
      <c r="GN217" s="109"/>
      <c r="GO217" s="109"/>
      <c r="GP217" s="109"/>
      <c r="GQ217" s="109"/>
      <c r="GR217" s="109"/>
      <c r="GS217" s="109"/>
      <c r="GT217" s="109"/>
      <c r="GU217" s="109"/>
      <c r="GV217" s="109"/>
      <c r="GW217" s="116"/>
    </row>
    <row r="218" spans="1:205" ht="15" customHeight="1">
      <c r="A218" s="215"/>
      <c r="B218" s="109"/>
      <c r="C218" s="109"/>
      <c r="D218" s="109"/>
      <c r="E218" s="152"/>
      <c r="F218" s="122"/>
      <c r="G218" s="122"/>
      <c r="H218" s="122"/>
      <c r="I218" s="161"/>
      <c r="J218" s="161"/>
      <c r="K218" s="161" t="s">
        <v>252</v>
      </c>
      <c r="L218" s="161"/>
      <c r="M218" s="161"/>
      <c r="N218" s="161"/>
      <c r="O218" s="161"/>
      <c r="P218" s="161"/>
      <c r="Q218" s="161"/>
      <c r="R218" s="161"/>
      <c r="S218" s="161"/>
      <c r="T218" s="161"/>
      <c r="U218" s="161"/>
      <c r="V218" s="161"/>
      <c r="W218" s="161"/>
      <c r="X218" s="161"/>
      <c r="Y218" s="162"/>
      <c r="Z218" s="161"/>
      <c r="AA218" s="161"/>
      <c r="AB218" s="160"/>
      <c r="AC218" s="160"/>
      <c r="AD218" s="160"/>
      <c r="AE218" s="160"/>
      <c r="AF218" s="160"/>
      <c r="AG218" s="160"/>
      <c r="AH218" s="160"/>
      <c r="AI218" s="160"/>
      <c r="AJ218" s="161" t="s">
        <v>275</v>
      </c>
      <c r="AK218" s="161"/>
      <c r="AL218" s="109"/>
      <c r="AM218" s="109"/>
      <c r="AN218" s="109"/>
      <c r="AO218" s="109"/>
      <c r="AP218" s="109"/>
      <c r="AQ218" s="109"/>
      <c r="AR218" s="109"/>
      <c r="AS218" s="109"/>
      <c r="AT218" s="109"/>
      <c r="AU218" s="109"/>
      <c r="AV218" s="109"/>
      <c r="AW218" s="109"/>
      <c r="AX218" s="109"/>
      <c r="AY218" s="109"/>
      <c r="AZ218" s="109"/>
      <c r="BA218" s="109"/>
      <c r="BB218" s="109"/>
      <c r="BC218" s="109"/>
      <c r="BD218" s="109"/>
      <c r="BE218" s="109"/>
      <c r="BF218" s="109"/>
      <c r="BG218" s="109"/>
      <c r="BH218" s="109"/>
      <c r="BI218" s="109"/>
      <c r="BJ218" s="109"/>
      <c r="BK218" s="109"/>
      <c r="BL218" s="109"/>
      <c r="BM218" s="109"/>
      <c r="BN218" s="109"/>
      <c r="BO218" s="109"/>
      <c r="BP218" s="109"/>
      <c r="BQ218" s="109"/>
      <c r="BR218" s="109"/>
      <c r="BS218" s="109"/>
      <c r="BT218" s="109"/>
      <c r="BU218" s="109"/>
      <c r="BV218" s="152"/>
      <c r="BW218" s="152"/>
      <c r="BX218" s="152"/>
      <c r="BY218" s="152"/>
      <c r="BZ218" s="109"/>
      <c r="CA218" s="109"/>
      <c r="CB218" s="109"/>
      <c r="CC218" s="109"/>
      <c r="CD218" s="109"/>
      <c r="CE218" s="109"/>
      <c r="CF218" s="109"/>
      <c r="CG218" s="155"/>
      <c r="CH218" s="109"/>
      <c r="CI218" s="109"/>
      <c r="CJ218" s="109"/>
      <c r="CK218" s="109"/>
      <c r="CL218" s="109"/>
      <c r="CM218" s="109"/>
      <c r="CN218" s="109"/>
      <c r="CO218" s="109"/>
      <c r="CP218" s="109"/>
      <c r="CQ218" s="109"/>
      <c r="CR218" s="109"/>
      <c r="CS218" s="109"/>
      <c r="CT218" s="109"/>
      <c r="CU218" s="109"/>
      <c r="CV218" s="109"/>
      <c r="CW218" s="109"/>
      <c r="CX218" s="205"/>
      <c r="CY218" s="205"/>
      <c r="CZ218" s="205"/>
      <c r="DA218" s="205"/>
      <c r="DB218" s="205"/>
      <c r="DC218" s="205"/>
      <c r="DD218" s="109"/>
      <c r="DE218" s="109"/>
      <c r="DF218" s="109"/>
      <c r="DG218" s="109"/>
      <c r="DH218" s="109"/>
      <c r="DI218" s="109"/>
      <c r="DJ218" s="109"/>
      <c r="DK218" s="109"/>
      <c r="DL218" s="109"/>
      <c r="DM218" s="109"/>
      <c r="DN218" s="109"/>
      <c r="DO218" s="109"/>
      <c r="DP218" s="109"/>
      <c r="DQ218" s="109"/>
      <c r="DR218" s="109"/>
      <c r="DS218" s="109"/>
      <c r="DT218" s="109"/>
      <c r="DU218" s="109"/>
      <c r="DV218" s="109"/>
      <c r="DW218" s="109"/>
      <c r="DX218" s="109"/>
      <c r="DY218" s="109"/>
      <c r="DZ218" s="109"/>
      <c r="EA218" s="109"/>
      <c r="EB218" s="109"/>
      <c r="EC218" s="109"/>
      <c r="ED218" s="109"/>
      <c r="EE218" s="109"/>
      <c r="EF218" s="109"/>
      <c r="EG218" s="109"/>
      <c r="EH218" s="109"/>
      <c r="EI218" s="109"/>
      <c r="EJ218" s="109"/>
      <c r="EK218" s="109"/>
      <c r="EL218" s="109"/>
      <c r="EM218" s="109"/>
      <c r="EN218" s="109"/>
      <c r="EO218" s="109"/>
      <c r="EP218" s="109"/>
      <c r="EQ218" s="109"/>
      <c r="ER218" s="109"/>
      <c r="ES218" s="109"/>
      <c r="ET218" s="109"/>
      <c r="EU218" s="109"/>
      <c r="EV218" s="109"/>
      <c r="EW218" s="109"/>
      <c r="EX218" s="109"/>
      <c r="EY218" s="109"/>
      <c r="EZ218" s="109"/>
      <c r="FA218" s="109"/>
      <c r="FB218" s="109"/>
      <c r="FC218" s="109"/>
      <c r="FD218" s="109"/>
      <c r="FE218" s="109"/>
      <c r="FF218" s="109"/>
      <c r="FG218" s="109"/>
      <c r="FH218" s="109"/>
      <c r="FI218" s="109"/>
      <c r="FJ218" s="109"/>
      <c r="FK218" s="109"/>
      <c r="FL218" s="109"/>
      <c r="FM218" s="109"/>
      <c r="FN218" s="109"/>
      <c r="FO218" s="109"/>
      <c r="FP218" s="109"/>
      <c r="FQ218" s="109"/>
      <c r="FR218" s="109"/>
      <c r="FS218" s="109"/>
      <c r="FT218" s="109"/>
      <c r="FU218" s="109"/>
      <c r="FV218" s="109"/>
      <c r="FW218" s="109"/>
      <c r="FX218" s="155"/>
      <c r="FY218" s="109"/>
      <c r="FZ218" s="109"/>
      <c r="GA218" s="109"/>
      <c r="GB218" s="109"/>
      <c r="GC218" s="109"/>
      <c r="GD218" s="109"/>
      <c r="GE218" s="109"/>
      <c r="GF218" s="109"/>
      <c r="GG218" s="109"/>
      <c r="GH218" s="109"/>
      <c r="GI218" s="109"/>
      <c r="GJ218" s="109"/>
      <c r="GK218" s="109"/>
      <c r="GL218" s="109"/>
      <c r="GM218" s="109"/>
      <c r="GN218" s="109"/>
      <c r="GO218" s="109"/>
      <c r="GP218" s="109"/>
      <c r="GQ218" s="109"/>
      <c r="GR218" s="109"/>
      <c r="GS218" s="109"/>
      <c r="GT218" s="109"/>
      <c r="GU218" s="109"/>
      <c r="GV218" s="109"/>
      <c r="GW218" s="116"/>
    </row>
    <row r="219" spans="1:205" ht="15" customHeight="1">
      <c r="A219" s="224"/>
      <c r="B219" s="225"/>
      <c r="C219" s="225"/>
      <c r="D219" s="225"/>
      <c r="E219" s="226"/>
      <c r="F219" s="227"/>
      <c r="G219" s="227"/>
      <c r="H219" s="227"/>
      <c r="I219" s="227"/>
      <c r="J219" s="227"/>
      <c r="K219" s="227"/>
      <c r="L219" s="227"/>
      <c r="M219" s="227"/>
      <c r="N219" s="225"/>
      <c r="O219" s="225"/>
      <c r="P219" s="225"/>
      <c r="Q219" s="225"/>
      <c r="R219" s="225"/>
      <c r="S219" s="225"/>
      <c r="T219" s="227"/>
      <c r="U219" s="227"/>
      <c r="V219" s="225"/>
      <c r="W219" s="225"/>
      <c r="X219" s="225"/>
      <c r="Y219" s="225"/>
      <c r="Z219" s="225"/>
      <c r="AA219" s="225"/>
      <c r="AB219" s="227"/>
      <c r="AC219" s="227"/>
      <c r="AD219" s="225"/>
      <c r="AE219" s="225"/>
      <c r="AF219" s="225"/>
      <c r="AG219" s="225"/>
      <c r="AH219" s="225"/>
      <c r="AI219" s="225"/>
      <c r="AJ219" s="227"/>
      <c r="AK219" s="227"/>
      <c r="AL219" s="225"/>
      <c r="AM219" s="225"/>
      <c r="AN219" s="225"/>
      <c r="AO219" s="225"/>
      <c r="AP219" s="225"/>
      <c r="AQ219" s="225"/>
      <c r="AR219" s="225"/>
      <c r="AS219" s="225"/>
      <c r="AT219" s="225"/>
      <c r="AU219" s="225"/>
      <c r="AV219" s="225"/>
      <c r="AW219" s="225"/>
      <c r="AX219" s="225"/>
      <c r="AY219" s="225"/>
      <c r="AZ219" s="225"/>
      <c r="BA219" s="226"/>
      <c r="BB219" s="226"/>
      <c r="BC219" s="226"/>
      <c r="BD219" s="226"/>
      <c r="BE219" s="226"/>
      <c r="BF219" s="226"/>
      <c r="BG219" s="226"/>
      <c r="BH219" s="226"/>
      <c r="BI219" s="226"/>
      <c r="BJ219" s="226"/>
      <c r="BK219" s="226"/>
      <c r="BL219" s="226"/>
      <c r="BM219" s="226"/>
      <c r="BN219" s="226"/>
      <c r="BO219" s="226"/>
      <c r="BP219" s="226"/>
      <c r="BQ219" s="226"/>
      <c r="BR219" s="226"/>
      <c r="BS219" s="226"/>
      <c r="BT219" s="226"/>
      <c r="BU219" s="226"/>
      <c r="BV219" s="226"/>
      <c r="BW219" s="226"/>
      <c r="BX219" s="226"/>
      <c r="BY219" s="226"/>
      <c r="BZ219" s="225"/>
      <c r="CA219" s="225"/>
      <c r="CB219" s="225"/>
      <c r="CC219" s="225"/>
      <c r="CD219" s="225"/>
      <c r="CE219" s="225"/>
      <c r="CF219" s="225"/>
      <c r="CG219" s="228"/>
      <c r="CH219" s="225"/>
      <c r="CI219" s="225"/>
      <c r="CJ219" s="225"/>
      <c r="CK219" s="225"/>
      <c r="CL219" s="225"/>
      <c r="CM219" s="225"/>
      <c r="CN219" s="225"/>
      <c r="CO219" s="225"/>
      <c r="CP219" s="225"/>
      <c r="CQ219" s="225"/>
      <c r="CR219" s="225"/>
      <c r="CS219" s="225"/>
      <c r="CT219" s="225"/>
      <c r="CU219" s="225"/>
      <c r="CV219" s="225"/>
      <c r="CW219" s="225"/>
      <c r="CX219" s="229"/>
      <c r="CY219" s="229"/>
      <c r="CZ219" s="229"/>
      <c r="DA219" s="229"/>
      <c r="DB219" s="229"/>
      <c r="DC219" s="229"/>
      <c r="DD219" s="225"/>
      <c r="DE219" s="225"/>
      <c r="DF219" s="225"/>
      <c r="DG219" s="225"/>
      <c r="DH219" s="225"/>
      <c r="DI219" s="225"/>
      <c r="DJ219" s="225"/>
      <c r="DK219" s="225"/>
      <c r="DL219" s="225"/>
      <c r="DM219" s="225"/>
      <c r="DN219" s="225"/>
      <c r="DO219" s="225"/>
      <c r="DP219" s="225"/>
      <c r="DQ219" s="225"/>
      <c r="DR219" s="225"/>
      <c r="DS219" s="225"/>
      <c r="DT219" s="225"/>
      <c r="DU219" s="225"/>
      <c r="DV219" s="225"/>
      <c r="DW219" s="225"/>
      <c r="DX219" s="225"/>
      <c r="DY219" s="225"/>
      <c r="DZ219" s="225"/>
      <c r="EA219" s="225"/>
      <c r="EB219" s="225"/>
      <c r="EC219" s="225"/>
      <c r="ED219" s="225"/>
      <c r="EE219" s="225"/>
      <c r="EF219" s="225"/>
      <c r="EG219" s="225"/>
      <c r="EH219" s="225"/>
      <c r="EI219" s="225"/>
      <c r="EJ219" s="225"/>
      <c r="EK219" s="225"/>
      <c r="EL219" s="225"/>
      <c r="EM219" s="225"/>
      <c r="EN219" s="225"/>
      <c r="EO219" s="225"/>
      <c r="EP219" s="225"/>
      <c r="EQ219" s="225"/>
      <c r="ER219" s="225"/>
      <c r="ES219" s="225"/>
      <c r="ET219" s="225"/>
      <c r="EU219" s="225"/>
      <c r="EV219" s="225"/>
      <c r="EW219" s="225"/>
      <c r="EX219" s="225"/>
      <c r="EY219" s="225"/>
      <c r="EZ219" s="225"/>
      <c r="FA219" s="225"/>
      <c r="FB219" s="225"/>
      <c r="FC219" s="225"/>
      <c r="FD219" s="225"/>
      <c r="FE219" s="225"/>
      <c r="FF219" s="225"/>
      <c r="FG219" s="225"/>
      <c r="FH219" s="225"/>
      <c r="FI219" s="225"/>
      <c r="FJ219" s="225"/>
      <c r="FK219" s="225"/>
      <c r="FL219" s="225"/>
      <c r="FM219" s="225"/>
      <c r="FN219" s="225"/>
      <c r="FO219" s="225"/>
      <c r="FP219" s="225"/>
      <c r="FQ219" s="225"/>
      <c r="FR219" s="225"/>
      <c r="FS219" s="225"/>
      <c r="FT219" s="225"/>
      <c r="FU219" s="225"/>
      <c r="FV219" s="225"/>
      <c r="FW219" s="225"/>
      <c r="FX219" s="228"/>
      <c r="FY219" s="225"/>
      <c r="FZ219" s="225"/>
      <c r="GA219" s="225"/>
      <c r="GB219" s="225"/>
      <c r="GC219" s="225"/>
      <c r="GD219" s="225"/>
      <c r="GE219" s="225"/>
      <c r="GF219" s="225"/>
      <c r="GG219" s="225"/>
      <c r="GH219" s="225"/>
      <c r="GI219" s="225"/>
      <c r="GJ219" s="225"/>
      <c r="GK219" s="225"/>
      <c r="GL219" s="225"/>
      <c r="GM219" s="225"/>
      <c r="GN219" s="225"/>
      <c r="GO219" s="225"/>
      <c r="GP219" s="225"/>
      <c r="GQ219" s="225"/>
      <c r="GR219" s="225"/>
      <c r="GS219" s="225"/>
      <c r="GT219" s="225"/>
      <c r="GU219" s="225"/>
      <c r="GV219" s="225"/>
      <c r="GW219" s="230"/>
    </row>
    <row r="220" spans="1:205" ht="15" customHeight="1">
      <c r="A220" s="155"/>
      <c r="B220" s="109"/>
      <c r="C220" s="109"/>
      <c r="D220" s="109"/>
      <c r="E220" s="152"/>
      <c r="F220" s="122"/>
      <c r="G220" s="122"/>
      <c r="H220" s="122"/>
      <c r="I220" s="122"/>
      <c r="J220" s="122"/>
      <c r="K220" s="122"/>
      <c r="L220" s="122"/>
      <c r="M220" s="122"/>
      <c r="N220" s="109"/>
      <c r="O220" s="109"/>
      <c r="P220" s="109"/>
      <c r="Q220" s="109"/>
      <c r="R220" s="109"/>
      <c r="S220" s="109"/>
      <c r="T220" s="122"/>
      <c r="U220" s="122"/>
      <c r="V220" s="109"/>
      <c r="W220" s="109"/>
      <c r="X220" s="109"/>
      <c r="Y220" s="109"/>
      <c r="Z220" s="109"/>
      <c r="AA220" s="109"/>
      <c r="AB220" s="122"/>
      <c r="AC220" s="122"/>
      <c r="AD220" s="109"/>
      <c r="AE220" s="109"/>
      <c r="AF220" s="109"/>
      <c r="AG220" s="109"/>
      <c r="AH220" s="109"/>
      <c r="AI220" s="109"/>
      <c r="AJ220" s="122"/>
      <c r="AK220" s="122"/>
      <c r="AL220" s="109"/>
      <c r="AM220" s="109"/>
      <c r="AN220" s="109"/>
      <c r="AO220" s="109"/>
      <c r="AP220" s="109"/>
      <c r="AQ220" s="109"/>
      <c r="AR220" s="109"/>
      <c r="AS220" s="109"/>
      <c r="AT220" s="109"/>
      <c r="AU220" s="109"/>
      <c r="AV220" s="109"/>
      <c r="AW220" s="109"/>
      <c r="AX220" s="109"/>
      <c r="AY220" s="109"/>
      <c r="AZ220" s="109"/>
      <c r="BA220" s="152"/>
      <c r="BB220" s="152"/>
      <c r="BC220" s="152"/>
      <c r="BD220" s="152"/>
      <c r="BE220" s="152"/>
      <c r="BF220" s="152"/>
      <c r="BG220" s="152"/>
      <c r="BH220" s="152"/>
      <c r="BI220" s="152"/>
      <c r="BJ220" s="152"/>
      <c r="BK220" s="152"/>
      <c r="BL220" s="152"/>
      <c r="BM220" s="152"/>
      <c r="BN220" s="152"/>
      <c r="BO220" s="152"/>
      <c r="BP220" s="152"/>
      <c r="BQ220" s="152"/>
      <c r="BR220" s="152"/>
      <c r="BS220" s="152"/>
      <c r="BT220" s="152"/>
      <c r="BU220" s="152"/>
      <c r="BV220" s="152"/>
      <c r="BW220" s="152"/>
      <c r="BX220" s="152"/>
      <c r="BY220" s="152"/>
      <c r="BZ220" s="109"/>
      <c r="CA220" s="109"/>
      <c r="CB220" s="109"/>
      <c r="CC220" s="109"/>
      <c r="CD220" s="109"/>
      <c r="CE220" s="109"/>
      <c r="CF220" s="109"/>
      <c r="CG220" s="155"/>
      <c r="CH220" s="109"/>
      <c r="CI220" s="109"/>
      <c r="CJ220" s="109"/>
      <c r="CK220" s="109"/>
      <c r="CL220" s="109"/>
      <c r="CM220" s="109"/>
      <c r="CN220" s="109"/>
      <c r="CO220" s="109"/>
      <c r="CP220" s="109"/>
      <c r="CQ220" s="109"/>
      <c r="CR220" s="109"/>
      <c r="CS220" s="109"/>
      <c r="CT220" s="109"/>
      <c r="CU220" s="109"/>
      <c r="CV220" s="109"/>
      <c r="CW220" s="109"/>
      <c r="CX220" s="205"/>
      <c r="CY220" s="205"/>
      <c r="CZ220" s="205"/>
      <c r="DA220" s="205"/>
      <c r="DB220" s="205"/>
      <c r="DC220" s="205"/>
      <c r="DD220" s="109"/>
      <c r="DE220" s="109"/>
      <c r="DF220" s="109"/>
      <c r="DG220" s="109"/>
      <c r="DH220" s="109"/>
      <c r="DI220" s="109"/>
      <c r="DJ220" s="109"/>
      <c r="DK220" s="109"/>
      <c r="DL220" s="109"/>
      <c r="DM220" s="109"/>
      <c r="DN220" s="109"/>
      <c r="DO220" s="109"/>
      <c r="DP220" s="109"/>
      <c r="DQ220" s="109"/>
      <c r="DR220" s="109"/>
      <c r="DS220" s="109"/>
      <c r="DT220" s="109"/>
      <c r="DU220" s="109"/>
      <c r="DV220" s="109"/>
      <c r="DW220" s="109"/>
      <c r="DX220" s="109"/>
      <c r="DY220" s="109"/>
      <c r="DZ220" s="109"/>
      <c r="EA220" s="109"/>
      <c r="EB220" s="109"/>
      <c r="EC220" s="109"/>
      <c r="ED220" s="109"/>
      <c r="EE220" s="109"/>
      <c r="EF220" s="109"/>
      <c r="EG220" s="109"/>
      <c r="EH220" s="109"/>
      <c r="EI220" s="109"/>
      <c r="EJ220" s="109"/>
      <c r="EK220" s="109"/>
      <c r="EL220" s="109"/>
      <c r="EM220" s="109"/>
      <c r="EN220" s="109"/>
      <c r="EO220" s="109"/>
      <c r="EP220" s="109"/>
      <c r="EQ220" s="109"/>
      <c r="ER220" s="109"/>
      <c r="ES220" s="109"/>
      <c r="ET220" s="109"/>
      <c r="EU220" s="109"/>
      <c r="EV220" s="109"/>
      <c r="EW220" s="109"/>
      <c r="EX220" s="109"/>
      <c r="EY220" s="109"/>
      <c r="EZ220" s="109"/>
      <c r="FA220" s="109"/>
      <c r="FB220" s="109"/>
      <c r="FC220" s="109"/>
      <c r="FD220" s="109"/>
      <c r="FE220" s="109"/>
      <c r="FF220" s="109"/>
      <c r="FG220" s="109"/>
      <c r="FH220" s="109"/>
      <c r="FI220" s="109"/>
      <c r="FJ220" s="109"/>
      <c r="FK220" s="109"/>
      <c r="FL220" s="109"/>
      <c r="FM220" s="109"/>
      <c r="FN220" s="109"/>
      <c r="FO220" s="109"/>
      <c r="FP220" s="109"/>
      <c r="FQ220" s="109"/>
      <c r="FR220" s="109"/>
      <c r="FS220" s="109"/>
      <c r="FT220" s="109"/>
      <c r="FU220" s="109"/>
      <c r="FV220" s="109"/>
      <c r="FW220" s="109"/>
      <c r="FX220" s="155"/>
      <c r="FY220" s="109"/>
      <c r="FZ220" s="109"/>
      <c r="GA220" s="109"/>
      <c r="GB220" s="109"/>
      <c r="GC220" s="109"/>
      <c r="GD220" s="109"/>
      <c r="GE220" s="109"/>
      <c r="GF220" s="109"/>
      <c r="GG220" s="109"/>
      <c r="GH220" s="109"/>
      <c r="GI220" s="109"/>
      <c r="GJ220" s="109"/>
      <c r="GK220" s="109"/>
      <c r="GL220" s="109"/>
      <c r="GM220" s="109"/>
      <c r="GN220" s="109"/>
      <c r="GO220" s="109"/>
      <c r="GP220" s="109"/>
      <c r="GQ220" s="109"/>
      <c r="GR220" s="109"/>
      <c r="GS220" s="109"/>
      <c r="GT220" s="109"/>
      <c r="GU220" s="109"/>
      <c r="GV220" s="109"/>
    </row>
    <row r="221" spans="1:205" ht="15" customHeight="1">
      <c r="A221" s="155"/>
      <c r="B221" s="109"/>
      <c r="C221" s="109"/>
      <c r="D221" s="109"/>
      <c r="E221" s="152"/>
      <c r="F221" s="122"/>
      <c r="G221" s="122"/>
      <c r="H221" s="122"/>
      <c r="I221" s="122"/>
      <c r="J221" s="122"/>
      <c r="K221" s="122"/>
      <c r="L221" s="122"/>
      <c r="M221" s="122"/>
      <c r="N221" s="109"/>
      <c r="O221" s="109"/>
      <c r="P221" s="109"/>
      <c r="Q221" s="109"/>
      <c r="R221" s="109"/>
      <c r="S221" s="109"/>
      <c r="T221" s="122"/>
      <c r="U221" s="122"/>
      <c r="V221" s="109"/>
      <c r="W221" s="109"/>
      <c r="X221" s="109"/>
      <c r="Y221" s="109"/>
      <c r="Z221" s="109"/>
      <c r="AA221" s="109"/>
      <c r="AB221" s="122"/>
      <c r="AC221" s="122"/>
      <c r="AD221" s="109"/>
      <c r="AE221" s="109"/>
      <c r="AF221" s="109"/>
      <c r="AG221" s="109"/>
      <c r="AH221" s="109"/>
      <c r="AI221" s="109"/>
      <c r="AJ221" s="122"/>
      <c r="AK221" s="122"/>
      <c r="AL221" s="109"/>
      <c r="AM221" s="109"/>
      <c r="AN221" s="109"/>
      <c r="AO221" s="109"/>
      <c r="AP221" s="109"/>
      <c r="AQ221" s="109"/>
      <c r="AR221" s="109"/>
      <c r="AS221" s="109"/>
      <c r="AT221" s="109"/>
      <c r="AU221" s="109"/>
      <c r="AV221" s="109"/>
      <c r="AW221" s="109"/>
      <c r="AX221" s="109"/>
      <c r="AY221" s="109"/>
      <c r="AZ221" s="109"/>
      <c r="BA221" s="152"/>
      <c r="BB221" s="152"/>
      <c r="BC221" s="152"/>
      <c r="BD221" s="152"/>
      <c r="BE221" s="152"/>
      <c r="BF221" s="152"/>
      <c r="BG221" s="152"/>
      <c r="BH221" s="152"/>
      <c r="BI221" s="152"/>
      <c r="BJ221" s="152"/>
      <c r="BK221" s="152"/>
      <c r="BL221" s="152"/>
      <c r="BM221" s="152"/>
      <c r="BN221" s="152"/>
      <c r="BO221" s="152"/>
      <c r="BP221" s="152"/>
      <c r="BQ221" s="152"/>
      <c r="BR221" s="152"/>
      <c r="BS221" s="152"/>
      <c r="BT221" s="152"/>
      <c r="BU221" s="152"/>
      <c r="BV221" s="152"/>
      <c r="BW221" s="152"/>
      <c r="BX221" s="152"/>
      <c r="BY221" s="152"/>
      <c r="BZ221" s="109"/>
      <c r="CA221" s="109"/>
      <c r="CB221" s="109"/>
      <c r="CC221" s="109"/>
      <c r="CD221" s="109"/>
      <c r="CE221" s="109"/>
      <c r="CF221" s="109"/>
      <c r="CG221" s="155"/>
      <c r="CH221" s="109"/>
      <c r="CI221" s="109"/>
      <c r="CJ221" s="109"/>
      <c r="CK221" s="109"/>
      <c r="CL221" s="109"/>
      <c r="CM221" s="109"/>
      <c r="CN221" s="109"/>
      <c r="CO221" s="109"/>
      <c r="CP221" s="109"/>
      <c r="CQ221" s="109"/>
      <c r="CR221" s="109"/>
      <c r="CS221" s="109"/>
      <c r="CT221" s="109"/>
      <c r="CU221" s="109"/>
      <c r="CV221" s="109"/>
      <c r="CW221" s="109"/>
      <c r="CX221" s="205"/>
      <c r="CY221" s="205"/>
      <c r="CZ221" s="205"/>
      <c r="DA221" s="205"/>
      <c r="DB221" s="205"/>
      <c r="DC221" s="205"/>
      <c r="DD221" s="109"/>
      <c r="DE221" s="109"/>
      <c r="DF221" s="109"/>
      <c r="DG221" s="109"/>
      <c r="DH221" s="109"/>
      <c r="DI221" s="109"/>
      <c r="DJ221" s="109"/>
      <c r="DK221" s="109"/>
      <c r="DL221" s="109"/>
      <c r="DM221" s="109"/>
      <c r="DN221" s="109"/>
      <c r="DO221" s="109"/>
      <c r="DP221" s="109"/>
      <c r="DQ221" s="109"/>
      <c r="DR221" s="109"/>
      <c r="DS221" s="109"/>
      <c r="DT221" s="109"/>
      <c r="DU221" s="109"/>
      <c r="DV221" s="109"/>
      <c r="DW221" s="109"/>
      <c r="DX221" s="109"/>
      <c r="DY221" s="109"/>
      <c r="DZ221" s="109"/>
      <c r="EA221" s="109"/>
      <c r="EB221" s="109"/>
      <c r="EC221" s="109"/>
      <c r="ED221" s="109"/>
      <c r="EE221" s="109"/>
      <c r="EF221" s="109"/>
      <c r="EG221" s="109"/>
      <c r="EH221" s="109"/>
      <c r="EI221" s="109"/>
      <c r="EJ221" s="109"/>
      <c r="EK221" s="109"/>
      <c r="EL221" s="109"/>
      <c r="EM221" s="109"/>
      <c r="EN221" s="109"/>
      <c r="EO221" s="109"/>
      <c r="EP221" s="109"/>
      <c r="EQ221" s="109"/>
      <c r="ER221" s="109"/>
      <c r="ES221" s="109"/>
      <c r="ET221" s="109"/>
      <c r="EU221" s="109"/>
      <c r="EV221" s="109"/>
      <c r="EW221" s="109"/>
      <c r="EX221" s="109"/>
      <c r="EY221" s="109"/>
      <c r="EZ221" s="109"/>
      <c r="FA221" s="109"/>
      <c r="FB221" s="109"/>
      <c r="FC221" s="109"/>
      <c r="FD221" s="109"/>
      <c r="FE221" s="109"/>
      <c r="FF221" s="109"/>
      <c r="FG221" s="109"/>
      <c r="FH221" s="109"/>
      <c r="FI221" s="109"/>
      <c r="FJ221" s="109"/>
      <c r="FK221" s="109"/>
      <c r="FL221" s="109"/>
      <c r="FM221" s="109"/>
      <c r="FN221" s="109"/>
      <c r="FO221" s="109"/>
      <c r="FP221" s="109"/>
      <c r="FQ221" s="109"/>
      <c r="FR221" s="109"/>
      <c r="FS221" s="109"/>
      <c r="FT221" s="109"/>
      <c r="FU221" s="109"/>
      <c r="FV221" s="109"/>
      <c r="FW221" s="109"/>
      <c r="FX221" s="155"/>
      <c r="FY221" s="109"/>
      <c r="FZ221" s="109"/>
      <c r="GA221" s="109"/>
      <c r="GB221" s="109"/>
      <c r="GC221" s="109"/>
      <c r="GD221" s="109"/>
      <c r="GE221" s="109"/>
      <c r="GF221" s="109"/>
      <c r="GG221" s="109"/>
      <c r="GH221" s="109"/>
      <c r="GI221" s="109"/>
      <c r="GJ221" s="109"/>
      <c r="GK221" s="109"/>
      <c r="GL221" s="109"/>
      <c r="GM221" s="109"/>
      <c r="GN221" s="109"/>
      <c r="GO221" s="109"/>
      <c r="GP221" s="109"/>
      <c r="GQ221" s="109"/>
      <c r="GR221" s="109"/>
      <c r="GS221" s="109"/>
      <c r="GT221" s="109"/>
      <c r="GU221" s="109"/>
      <c r="GV221" s="109"/>
    </row>
    <row r="222" spans="1:205" ht="15" customHeight="1">
      <c r="A222" s="144"/>
      <c r="B222" s="113"/>
      <c r="C222" s="113"/>
      <c r="D222" s="113"/>
      <c r="E222" s="206"/>
      <c r="F222" s="206"/>
      <c r="G222" s="113"/>
      <c r="H222" s="113"/>
      <c r="I222" s="1008" t="s">
        <v>267</v>
      </c>
      <c r="J222" s="1009"/>
      <c r="K222" s="1009"/>
      <c r="L222" s="1009"/>
      <c r="M222" s="1009"/>
      <c r="N222" s="1009"/>
      <c r="O222" s="1009"/>
      <c r="P222" s="1009"/>
      <c r="Q222" s="1009"/>
      <c r="R222" s="1009"/>
      <c r="S222" s="1009"/>
      <c r="T222" s="1009"/>
      <c r="U222" s="1009"/>
      <c r="V222" s="1009"/>
      <c r="W222" s="1009"/>
      <c r="X222" s="1009"/>
      <c r="Y222" s="1009"/>
      <c r="Z222" s="1009"/>
      <c r="AA222" s="1009"/>
      <c r="AB222" s="1009"/>
      <c r="AC222" s="1009"/>
      <c r="AD222" s="1009"/>
      <c r="AE222" s="1009"/>
      <c r="AF222" s="1009"/>
      <c r="AG222" s="1009"/>
      <c r="AH222" s="1009"/>
      <c r="AI222" s="1009"/>
      <c r="AJ222" s="1009"/>
      <c r="AK222" s="1009"/>
      <c r="AL222" s="1009"/>
      <c r="AM222" s="1009"/>
      <c r="AN222" s="1009"/>
      <c r="AO222" s="1009"/>
      <c r="AP222" s="1009"/>
      <c r="AQ222" s="1009"/>
      <c r="AR222" s="1009"/>
      <c r="AS222" s="1009"/>
      <c r="AT222" s="1009"/>
      <c r="AU222" s="1009"/>
      <c r="AV222" s="1009"/>
      <c r="AW222" s="1009"/>
      <c r="AX222" s="1009"/>
      <c r="AY222" s="1009"/>
      <c r="AZ222" s="1009"/>
      <c r="BA222" s="1009"/>
      <c r="BB222" s="1009"/>
      <c r="BC222" s="1009"/>
      <c r="BD222" s="1009"/>
      <c r="BE222" s="1009"/>
      <c r="BF222" s="1009"/>
      <c r="BG222" s="206"/>
      <c r="BH222" s="206"/>
      <c r="BI222" s="206"/>
      <c r="BJ222" s="206"/>
      <c r="BK222" s="206"/>
      <c r="BL222" s="206"/>
      <c r="BM222" s="206"/>
      <c r="BN222" s="206"/>
      <c r="BO222" s="206"/>
      <c r="BP222" s="206"/>
      <c r="BQ222" s="206"/>
      <c r="BR222" s="206"/>
      <c r="BS222" s="206"/>
      <c r="BT222" s="206"/>
      <c r="BU222" s="206"/>
      <c r="BV222" s="206"/>
      <c r="BW222" s="206"/>
      <c r="BX222" s="206"/>
      <c r="BY222" s="206"/>
      <c r="BZ222" s="207"/>
      <c r="CA222" s="207"/>
      <c r="CB222" s="207"/>
      <c r="CC222" s="207"/>
      <c r="CD222" s="207"/>
      <c r="CE222" s="207"/>
      <c r="CF222" s="207"/>
      <c r="CG222" s="207"/>
      <c r="CH222" s="207"/>
      <c r="CI222" s="207"/>
      <c r="CJ222" s="207"/>
      <c r="CK222" s="207"/>
      <c r="CL222" s="207"/>
      <c r="CM222" s="207"/>
      <c r="CN222" s="207"/>
      <c r="CO222" s="207"/>
      <c r="CP222" s="207"/>
      <c r="CQ222" s="207"/>
      <c r="CR222" s="207"/>
      <c r="CS222" s="207"/>
      <c r="CT222" s="113"/>
      <c r="CU222" s="113"/>
      <c r="CV222" s="113"/>
      <c r="CW222" s="113"/>
      <c r="CX222" s="113"/>
      <c r="CY222" s="113"/>
      <c r="CZ222" s="196"/>
      <c r="DA222" s="113"/>
      <c r="DB222" s="113"/>
      <c r="DC222" s="113"/>
      <c r="DD222" s="113"/>
      <c r="DE222" s="113"/>
      <c r="DF222" s="113"/>
      <c r="DG222" s="113"/>
      <c r="DH222" s="113"/>
      <c r="DI222" s="113"/>
      <c r="DJ222" s="113"/>
      <c r="DK222" s="113"/>
      <c r="DL222" s="113"/>
      <c r="DM222" s="113"/>
      <c r="DN222" s="113"/>
      <c r="DO222" s="113"/>
      <c r="DP222" s="113"/>
      <c r="DQ222" s="113"/>
      <c r="DR222" s="113"/>
      <c r="DS222" s="113"/>
      <c r="DT222" s="113"/>
      <c r="DU222" s="113"/>
      <c r="DV222" s="113"/>
      <c r="DW222" s="113"/>
      <c r="DX222" s="113"/>
      <c r="DY222" s="113"/>
      <c r="DZ222" s="113"/>
      <c r="EA222" s="113"/>
      <c r="EB222" s="113"/>
      <c r="EC222" s="113"/>
      <c r="ED222" s="113"/>
      <c r="EE222" s="113"/>
      <c r="EF222" s="113"/>
      <c r="EG222" s="113"/>
      <c r="EH222" s="113"/>
      <c r="EI222" s="113"/>
      <c r="EJ222" s="113"/>
      <c r="EK222" s="113"/>
      <c r="EL222" s="113"/>
      <c r="EM222" s="113"/>
      <c r="EN222" s="113"/>
      <c r="EO222" s="113"/>
      <c r="EP222" s="113"/>
      <c r="EQ222" s="113"/>
      <c r="ER222" s="113"/>
      <c r="ES222" s="113"/>
      <c r="ET222" s="113"/>
      <c r="EU222" s="113"/>
      <c r="EV222" s="113"/>
      <c r="EW222" s="113"/>
      <c r="EX222" s="113"/>
      <c r="EY222" s="113"/>
      <c r="EZ222" s="113"/>
      <c r="FA222" s="113"/>
      <c r="FB222" s="113"/>
      <c r="FC222" s="113"/>
      <c r="FD222" s="113"/>
      <c r="FE222" s="113"/>
      <c r="FF222" s="113"/>
      <c r="FG222" s="113"/>
      <c r="FH222" s="113"/>
      <c r="FI222" s="113"/>
      <c r="FJ222" s="113"/>
      <c r="FK222" s="113"/>
      <c r="FL222" s="113"/>
      <c r="FM222" s="113"/>
      <c r="FN222" s="113"/>
      <c r="FO222" s="113"/>
      <c r="FP222" s="113"/>
      <c r="FQ222" s="113"/>
      <c r="FR222" s="113"/>
      <c r="FS222" s="113"/>
      <c r="FT222" s="113"/>
      <c r="FU222" s="113"/>
      <c r="FV222" s="113"/>
      <c r="FW222" s="113"/>
      <c r="FX222" s="113"/>
      <c r="FY222" s="113"/>
      <c r="FZ222" s="113"/>
      <c r="GA222" s="113"/>
      <c r="GB222" s="113"/>
      <c r="GC222" s="113"/>
      <c r="GD222" s="113"/>
      <c r="GE222" s="113"/>
      <c r="GF222" s="113"/>
      <c r="GG222" s="113"/>
      <c r="GH222" s="113"/>
      <c r="GI222" s="113"/>
      <c r="GJ222" s="113"/>
      <c r="GK222" s="113"/>
      <c r="GL222" s="113"/>
      <c r="GM222" s="113"/>
      <c r="GN222" s="113"/>
      <c r="GO222" s="113"/>
      <c r="GP222" s="113"/>
      <c r="GQ222" s="113"/>
      <c r="GR222" s="113"/>
      <c r="GS222" s="112"/>
      <c r="GT222" s="113"/>
      <c r="GU222" s="113"/>
      <c r="GV222" s="113"/>
      <c r="GW222" s="114"/>
    </row>
    <row r="223" spans="1:205" ht="14.4">
      <c r="A223" s="111"/>
      <c r="B223" s="119"/>
      <c r="C223" s="109"/>
      <c r="D223" s="109"/>
      <c r="E223" s="208"/>
      <c r="F223" s="208"/>
      <c r="G223" s="119"/>
      <c r="H223" s="119"/>
      <c r="I223" s="1010"/>
      <c r="J223" s="1011"/>
      <c r="K223" s="1011"/>
      <c r="L223" s="1011"/>
      <c r="M223" s="1011"/>
      <c r="N223" s="1011"/>
      <c r="O223" s="1011"/>
      <c r="P223" s="1011"/>
      <c r="Q223" s="1011"/>
      <c r="R223" s="1011"/>
      <c r="S223" s="1011"/>
      <c r="T223" s="1011"/>
      <c r="U223" s="1011"/>
      <c r="V223" s="1011"/>
      <c r="W223" s="1011"/>
      <c r="X223" s="1011"/>
      <c r="Y223" s="1011"/>
      <c r="Z223" s="1011"/>
      <c r="AA223" s="1011"/>
      <c r="AB223" s="1011"/>
      <c r="AC223" s="1011"/>
      <c r="AD223" s="1011"/>
      <c r="AE223" s="1011"/>
      <c r="AF223" s="1011"/>
      <c r="AG223" s="1011"/>
      <c r="AH223" s="1011"/>
      <c r="AI223" s="1011"/>
      <c r="AJ223" s="1011"/>
      <c r="AK223" s="1011"/>
      <c r="AL223" s="1011"/>
      <c r="AM223" s="1011"/>
      <c r="AN223" s="1011"/>
      <c r="AO223" s="1011"/>
      <c r="AP223" s="1011"/>
      <c r="AQ223" s="1011"/>
      <c r="AR223" s="1011"/>
      <c r="AS223" s="1011"/>
      <c r="AT223" s="1011"/>
      <c r="AU223" s="1011"/>
      <c r="AV223" s="1011"/>
      <c r="AW223" s="1011"/>
      <c r="AX223" s="1011"/>
      <c r="AY223" s="1011"/>
      <c r="AZ223" s="1011"/>
      <c r="BA223" s="1011"/>
      <c r="BB223" s="1011"/>
      <c r="BC223" s="1011"/>
      <c r="BD223" s="1011"/>
      <c r="BE223" s="1011"/>
      <c r="BF223" s="1011"/>
      <c r="BG223" s="208"/>
      <c r="BH223" s="208"/>
      <c r="BI223" s="208"/>
      <c r="BJ223" s="208"/>
      <c r="BK223" s="208"/>
      <c r="BL223" s="208"/>
      <c r="BM223" s="208"/>
      <c r="BN223" s="208"/>
      <c r="BO223" s="208"/>
      <c r="BP223" s="208"/>
      <c r="BQ223" s="208"/>
      <c r="BR223" s="208"/>
      <c r="BS223" s="208"/>
      <c r="BT223" s="208"/>
      <c r="BU223" s="208"/>
      <c r="BV223" s="208"/>
      <c r="BW223" s="208"/>
      <c r="BX223" s="208"/>
      <c r="BY223" s="208"/>
      <c r="BZ223" s="120"/>
      <c r="CA223" s="120"/>
      <c r="CB223" s="120"/>
      <c r="CC223" s="120"/>
      <c r="CD223" s="120"/>
      <c r="CE223" s="120"/>
      <c r="CF223" s="120"/>
      <c r="CG223" s="120"/>
      <c r="CH223" s="120"/>
      <c r="CI223" s="120"/>
      <c r="CJ223" s="120"/>
      <c r="CK223" s="120"/>
      <c r="CL223" s="120"/>
      <c r="CM223" s="120"/>
      <c r="CN223" s="120"/>
      <c r="CO223" s="120"/>
      <c r="CP223" s="120"/>
      <c r="CQ223" s="120"/>
      <c r="CR223" s="120"/>
      <c r="CS223" s="120"/>
      <c r="CT223" s="109"/>
      <c r="CU223" s="109"/>
      <c r="CV223" s="119"/>
      <c r="CW223" s="109"/>
      <c r="CX223" s="109"/>
      <c r="CY223" s="109"/>
      <c r="CZ223" s="117"/>
      <c r="DA223" s="109"/>
      <c r="DB223" s="119"/>
      <c r="DC223" s="119"/>
      <c r="DD223" s="119"/>
      <c r="DE223" s="109"/>
      <c r="DF223" s="109"/>
      <c r="DG223" s="109"/>
      <c r="DH223" s="109"/>
      <c r="DI223" s="109"/>
      <c r="DJ223" s="109"/>
      <c r="DK223" s="109"/>
      <c r="DL223" s="109"/>
      <c r="DM223" s="109"/>
      <c r="DN223" s="109"/>
      <c r="DO223" s="109"/>
      <c r="DP223" s="109"/>
      <c r="DQ223" s="109"/>
      <c r="DR223" s="109"/>
      <c r="DS223" s="109"/>
      <c r="DT223" s="109"/>
      <c r="DU223" s="109"/>
      <c r="DV223" s="109"/>
      <c r="DW223" s="109"/>
      <c r="DX223" s="109"/>
      <c r="DY223" s="109"/>
      <c r="DZ223" s="109"/>
      <c r="EA223" s="109"/>
      <c r="EB223" s="109"/>
      <c r="EC223" s="109"/>
      <c r="ED223" s="109"/>
      <c r="EE223" s="109"/>
      <c r="EF223" s="109"/>
      <c r="EG223" s="109"/>
      <c r="EH223" s="109"/>
      <c r="EI223" s="109"/>
      <c r="EJ223" s="109"/>
      <c r="EK223" s="109"/>
      <c r="EL223" s="109"/>
      <c r="EM223" s="109"/>
      <c r="EN223" s="109"/>
      <c r="EO223" s="109"/>
      <c r="EP223" s="109"/>
      <c r="EQ223" s="109"/>
      <c r="ER223" s="109"/>
      <c r="ES223" s="109"/>
      <c r="ET223" s="109"/>
      <c r="EU223" s="109"/>
      <c r="EV223" s="109"/>
      <c r="EW223" s="109"/>
      <c r="EX223" s="109"/>
      <c r="EY223" s="109"/>
      <c r="EZ223" s="109"/>
      <c r="FA223" s="109"/>
      <c r="FB223" s="109"/>
      <c r="FC223" s="109"/>
      <c r="FD223" s="109"/>
      <c r="FE223" s="109"/>
      <c r="FF223" s="109"/>
      <c r="FG223" s="109"/>
      <c r="FH223" s="109"/>
      <c r="FI223" s="109"/>
      <c r="FJ223" s="109"/>
      <c r="FK223" s="109"/>
      <c r="FL223" s="109"/>
      <c r="FM223" s="109"/>
      <c r="FN223" s="109"/>
      <c r="FO223" s="109"/>
      <c r="FP223" s="109"/>
      <c r="FQ223" s="109"/>
      <c r="FR223" s="109"/>
      <c r="FS223" s="109"/>
      <c r="FT223" s="109"/>
      <c r="FU223" s="209"/>
      <c r="FV223" s="109"/>
      <c r="FW223" s="109"/>
      <c r="FX223" s="109"/>
      <c r="FY223" s="109"/>
      <c r="FZ223" s="109"/>
      <c r="GA223" s="109"/>
      <c r="GB223" s="109"/>
      <c r="GC223" s="109"/>
      <c r="GD223" s="109"/>
      <c r="GE223" s="109"/>
      <c r="GF223" s="109"/>
      <c r="GG223" s="109"/>
      <c r="GH223" s="109"/>
      <c r="GI223" s="109"/>
      <c r="GJ223" s="109"/>
      <c r="GK223" s="109"/>
      <c r="GL223" s="119"/>
      <c r="GM223" s="119"/>
      <c r="GN223" s="119"/>
      <c r="GO223" s="109"/>
      <c r="GP223" s="109"/>
      <c r="GQ223" s="109"/>
      <c r="GR223" s="109"/>
      <c r="GS223" s="115"/>
      <c r="GT223" s="109"/>
      <c r="GU223" s="109"/>
      <c r="GV223" s="109"/>
      <c r="GW223" s="116"/>
    </row>
    <row r="224" spans="1:205" ht="14.4">
      <c r="A224" s="111"/>
      <c r="B224" s="119"/>
      <c r="C224" s="109"/>
      <c r="D224" s="109"/>
      <c r="E224" s="208"/>
      <c r="F224" s="208"/>
      <c r="G224" s="119"/>
      <c r="H224" s="119"/>
      <c r="I224" s="1012" t="s">
        <v>236</v>
      </c>
      <c r="J224" s="1013"/>
      <c r="K224" s="1013"/>
      <c r="L224" s="1013"/>
      <c r="M224" s="1013"/>
      <c r="N224" s="1013"/>
      <c r="O224" s="1013"/>
      <c r="P224" s="1013"/>
      <c r="Q224" s="1013"/>
      <c r="R224" s="1013"/>
      <c r="S224" s="1013"/>
      <c r="T224" s="1013"/>
      <c r="U224" s="1013"/>
      <c r="V224" s="1013"/>
      <c r="W224" s="1013"/>
      <c r="X224" s="1013"/>
      <c r="Y224" s="1013"/>
      <c r="Z224" s="1013"/>
      <c r="AA224" s="1013"/>
      <c r="AB224" s="1013"/>
      <c r="AC224" s="1013"/>
      <c r="AD224" s="1013"/>
      <c r="AE224" s="1013"/>
      <c r="AF224" s="1013"/>
      <c r="AG224" s="1013"/>
      <c r="AH224" s="1013"/>
      <c r="AI224" s="1013"/>
      <c r="AJ224" s="1013"/>
      <c r="AK224" s="1013"/>
      <c r="AL224" s="1013"/>
      <c r="AM224" s="1013"/>
      <c r="AN224" s="1013"/>
      <c r="AO224" s="1013"/>
      <c r="AP224" s="1013"/>
      <c r="AQ224" s="1013"/>
      <c r="AR224" s="1013"/>
      <c r="AS224" s="1013"/>
      <c r="AT224" s="1013"/>
      <c r="AU224" s="1013"/>
      <c r="AV224" s="1013"/>
      <c r="AW224" s="1013"/>
      <c r="AX224" s="1013"/>
      <c r="AY224" s="1013"/>
      <c r="AZ224" s="1013"/>
      <c r="BA224" s="1013"/>
      <c r="BB224" s="1013"/>
      <c r="BC224" s="1013"/>
      <c r="BD224" s="1013"/>
      <c r="BE224" s="1013"/>
      <c r="BF224" s="1013"/>
      <c r="BG224" s="1013"/>
      <c r="BH224" s="1013"/>
      <c r="BI224" s="1013"/>
      <c r="BJ224" s="1013"/>
      <c r="BK224" s="1013"/>
      <c r="BL224" s="1013"/>
      <c r="BM224" s="1013"/>
      <c r="BN224" s="1013"/>
      <c r="BO224" s="1013"/>
      <c r="BP224" s="1013"/>
      <c r="BQ224" s="1013"/>
      <c r="BR224" s="1013"/>
      <c r="BS224" s="1013"/>
      <c r="BT224" s="1013"/>
      <c r="BU224" s="1013"/>
      <c r="BV224" s="1013"/>
      <c r="BW224" s="1013"/>
      <c r="BX224" s="1013"/>
      <c r="BY224" s="1013"/>
      <c r="BZ224" s="1013"/>
      <c r="CA224" s="1013"/>
      <c r="CB224" s="1013"/>
      <c r="CC224" s="1013"/>
      <c r="CD224" s="1013"/>
      <c r="CE224" s="1013"/>
      <c r="CF224" s="1013"/>
      <c r="CG224" s="1013"/>
      <c r="CH224" s="1013"/>
      <c r="CI224" s="1013"/>
      <c r="CJ224" s="1013"/>
      <c r="CK224" s="1013"/>
      <c r="CL224" s="1013"/>
      <c r="CM224" s="1013"/>
      <c r="CN224" s="1013"/>
      <c r="CO224" s="1013"/>
      <c r="CP224" s="1013"/>
      <c r="CQ224" s="1013"/>
      <c r="CR224" s="1013"/>
      <c r="CS224" s="1013"/>
      <c r="CT224" s="1013"/>
      <c r="CU224" s="1013"/>
      <c r="CV224" s="1013"/>
      <c r="CW224" s="1013"/>
      <c r="CX224" s="1013"/>
      <c r="CY224" s="1013"/>
      <c r="CZ224" s="1013"/>
      <c r="DA224" s="1013"/>
      <c r="DB224" s="1013"/>
      <c r="DC224" s="1013"/>
      <c r="DD224" s="1013"/>
      <c r="DE224" s="1013"/>
      <c r="DF224" s="1013"/>
      <c r="DG224" s="1013"/>
      <c r="DH224" s="1013"/>
      <c r="DI224" s="1013"/>
      <c r="DJ224" s="1013"/>
      <c r="DK224" s="1013"/>
      <c r="DL224" s="1013"/>
      <c r="DM224" s="1013"/>
      <c r="DN224" s="1013"/>
      <c r="DO224" s="1013"/>
      <c r="DP224" s="1013"/>
      <c r="DQ224" s="1013"/>
      <c r="DR224" s="1013"/>
      <c r="DS224" s="1013"/>
      <c r="DT224" s="1013"/>
      <c r="DU224" s="1013"/>
      <c r="DV224" s="1013"/>
      <c r="DW224" s="1013"/>
      <c r="DX224" s="1013"/>
      <c r="DY224" s="1013"/>
      <c r="DZ224" s="1013"/>
      <c r="EA224" s="1013"/>
      <c r="EB224" s="1013"/>
      <c r="EC224" s="1013"/>
      <c r="ED224" s="1013"/>
      <c r="EE224" s="1013"/>
      <c r="EF224" s="1013"/>
      <c r="EG224" s="1013"/>
      <c r="EH224" s="1013"/>
      <c r="EI224" s="1013"/>
      <c r="EJ224" s="1013"/>
      <c r="EK224" s="1013"/>
      <c r="EL224" s="1013"/>
      <c r="EM224" s="1013"/>
      <c r="EN224" s="1013"/>
      <c r="EO224" s="1013"/>
      <c r="EP224" s="1013"/>
      <c r="EQ224" s="1013"/>
      <c r="ER224" s="1013"/>
      <c r="ES224" s="1013"/>
      <c r="ET224" s="1013"/>
      <c r="EU224" s="1013"/>
      <c r="EV224" s="1013"/>
      <c r="EW224" s="1013"/>
      <c r="EX224" s="1013"/>
      <c r="EY224" s="1013"/>
      <c r="EZ224" s="1013"/>
      <c r="FA224" s="1013"/>
      <c r="FB224" s="1013"/>
      <c r="FC224" s="1013"/>
      <c r="FD224" s="1013"/>
      <c r="FE224" s="1013"/>
      <c r="FF224" s="1013"/>
      <c r="FG224" s="1013"/>
      <c r="FH224" s="1013"/>
      <c r="FI224" s="1013"/>
      <c r="FJ224" s="1013"/>
      <c r="FK224" s="1013"/>
      <c r="FL224" s="1013"/>
      <c r="FM224" s="1013"/>
      <c r="FN224" s="1013"/>
      <c r="FO224" s="1013"/>
      <c r="FP224" s="1013"/>
      <c r="FQ224" s="1013"/>
      <c r="FR224" s="1013"/>
      <c r="FS224" s="1013"/>
      <c r="FT224" s="1013"/>
      <c r="FU224" s="1013"/>
      <c r="FV224" s="1013"/>
      <c r="FW224" s="1013"/>
      <c r="FX224" s="1013"/>
      <c r="FY224" s="1013"/>
      <c r="FZ224" s="1013"/>
      <c r="GA224" s="1013"/>
      <c r="GB224" s="1013"/>
      <c r="GC224" s="1013"/>
      <c r="GD224" s="1013"/>
      <c r="GE224" s="1013"/>
      <c r="GF224" s="1013"/>
      <c r="GG224" s="1013"/>
      <c r="GH224" s="1013"/>
      <c r="GI224" s="1013"/>
      <c r="GJ224" s="1013"/>
      <c r="GK224" s="1013"/>
      <c r="GL224" s="1013"/>
      <c r="GM224" s="1013"/>
      <c r="GN224" s="1013"/>
      <c r="GO224" s="1013"/>
      <c r="GP224" s="1013"/>
      <c r="GQ224" s="1013"/>
      <c r="GR224" s="1014"/>
      <c r="GS224" s="115"/>
      <c r="GT224" s="109"/>
      <c r="GU224" s="109"/>
      <c r="GV224" s="109"/>
      <c r="GW224" s="116"/>
    </row>
    <row r="225" spans="1:205" ht="14.4">
      <c r="A225" s="111"/>
      <c r="B225" s="119"/>
      <c r="C225" s="109"/>
      <c r="D225" s="109"/>
      <c r="E225" s="208"/>
      <c r="F225" s="208"/>
      <c r="G225" s="119"/>
      <c r="H225" s="119"/>
      <c r="I225" s="1012"/>
      <c r="J225" s="1013"/>
      <c r="K225" s="1013"/>
      <c r="L225" s="1013"/>
      <c r="M225" s="1013"/>
      <c r="N225" s="1013"/>
      <c r="O225" s="1013"/>
      <c r="P225" s="1013"/>
      <c r="Q225" s="1013"/>
      <c r="R225" s="1013"/>
      <c r="S225" s="1013"/>
      <c r="T225" s="1013"/>
      <c r="U225" s="1013"/>
      <c r="V225" s="1013"/>
      <c r="W225" s="1013"/>
      <c r="X225" s="1013"/>
      <c r="Y225" s="1013"/>
      <c r="Z225" s="1013"/>
      <c r="AA225" s="1013"/>
      <c r="AB225" s="1013"/>
      <c r="AC225" s="1013"/>
      <c r="AD225" s="1013"/>
      <c r="AE225" s="1013"/>
      <c r="AF225" s="1013"/>
      <c r="AG225" s="1013"/>
      <c r="AH225" s="1013"/>
      <c r="AI225" s="1013"/>
      <c r="AJ225" s="1013"/>
      <c r="AK225" s="1013"/>
      <c r="AL225" s="1013"/>
      <c r="AM225" s="1013"/>
      <c r="AN225" s="1013"/>
      <c r="AO225" s="1013"/>
      <c r="AP225" s="1013"/>
      <c r="AQ225" s="1013"/>
      <c r="AR225" s="1013"/>
      <c r="AS225" s="1013"/>
      <c r="AT225" s="1013"/>
      <c r="AU225" s="1013"/>
      <c r="AV225" s="1013"/>
      <c r="AW225" s="1013"/>
      <c r="AX225" s="1013"/>
      <c r="AY225" s="1013"/>
      <c r="AZ225" s="1013"/>
      <c r="BA225" s="1013"/>
      <c r="BB225" s="1013"/>
      <c r="BC225" s="1013"/>
      <c r="BD225" s="1013"/>
      <c r="BE225" s="1013"/>
      <c r="BF225" s="1013"/>
      <c r="BG225" s="1013"/>
      <c r="BH225" s="1013"/>
      <c r="BI225" s="1013"/>
      <c r="BJ225" s="1013"/>
      <c r="BK225" s="1013"/>
      <c r="BL225" s="1013"/>
      <c r="BM225" s="1013"/>
      <c r="BN225" s="1013"/>
      <c r="BO225" s="1013"/>
      <c r="BP225" s="1013"/>
      <c r="BQ225" s="1013"/>
      <c r="BR225" s="1013"/>
      <c r="BS225" s="1013"/>
      <c r="BT225" s="1013"/>
      <c r="BU225" s="1013"/>
      <c r="BV225" s="1013"/>
      <c r="BW225" s="1013"/>
      <c r="BX225" s="1013"/>
      <c r="BY225" s="1013"/>
      <c r="BZ225" s="1013"/>
      <c r="CA225" s="1013"/>
      <c r="CB225" s="1013"/>
      <c r="CC225" s="1013"/>
      <c r="CD225" s="1013"/>
      <c r="CE225" s="1013"/>
      <c r="CF225" s="1013"/>
      <c r="CG225" s="1013"/>
      <c r="CH225" s="1013"/>
      <c r="CI225" s="1013"/>
      <c r="CJ225" s="1013"/>
      <c r="CK225" s="1013"/>
      <c r="CL225" s="1013"/>
      <c r="CM225" s="1013"/>
      <c r="CN225" s="1013"/>
      <c r="CO225" s="1013"/>
      <c r="CP225" s="1013"/>
      <c r="CQ225" s="1013"/>
      <c r="CR225" s="1013"/>
      <c r="CS225" s="1013"/>
      <c r="CT225" s="1013"/>
      <c r="CU225" s="1013"/>
      <c r="CV225" s="1013"/>
      <c r="CW225" s="1013"/>
      <c r="CX225" s="1013"/>
      <c r="CY225" s="1013"/>
      <c r="CZ225" s="1013"/>
      <c r="DA225" s="1013"/>
      <c r="DB225" s="1013"/>
      <c r="DC225" s="1013"/>
      <c r="DD225" s="1013"/>
      <c r="DE225" s="1013"/>
      <c r="DF225" s="1013"/>
      <c r="DG225" s="1013"/>
      <c r="DH225" s="1013"/>
      <c r="DI225" s="1013"/>
      <c r="DJ225" s="1013"/>
      <c r="DK225" s="1013"/>
      <c r="DL225" s="1013"/>
      <c r="DM225" s="1013"/>
      <c r="DN225" s="1013"/>
      <c r="DO225" s="1013"/>
      <c r="DP225" s="1013"/>
      <c r="DQ225" s="1013"/>
      <c r="DR225" s="1013"/>
      <c r="DS225" s="1013"/>
      <c r="DT225" s="1013"/>
      <c r="DU225" s="1013"/>
      <c r="DV225" s="1013"/>
      <c r="DW225" s="1013"/>
      <c r="DX225" s="1013"/>
      <c r="DY225" s="1013"/>
      <c r="DZ225" s="1013"/>
      <c r="EA225" s="1013"/>
      <c r="EB225" s="1013"/>
      <c r="EC225" s="1013"/>
      <c r="ED225" s="1013"/>
      <c r="EE225" s="1013"/>
      <c r="EF225" s="1013"/>
      <c r="EG225" s="1013"/>
      <c r="EH225" s="1013"/>
      <c r="EI225" s="1013"/>
      <c r="EJ225" s="1013"/>
      <c r="EK225" s="1013"/>
      <c r="EL225" s="1013"/>
      <c r="EM225" s="1013"/>
      <c r="EN225" s="1013"/>
      <c r="EO225" s="1013"/>
      <c r="EP225" s="1013"/>
      <c r="EQ225" s="1013"/>
      <c r="ER225" s="1013"/>
      <c r="ES225" s="1013"/>
      <c r="ET225" s="1013"/>
      <c r="EU225" s="1013"/>
      <c r="EV225" s="1013"/>
      <c r="EW225" s="1013"/>
      <c r="EX225" s="1013"/>
      <c r="EY225" s="1013"/>
      <c r="EZ225" s="1013"/>
      <c r="FA225" s="1013"/>
      <c r="FB225" s="1013"/>
      <c r="FC225" s="1013"/>
      <c r="FD225" s="1013"/>
      <c r="FE225" s="1013"/>
      <c r="FF225" s="1013"/>
      <c r="FG225" s="1013"/>
      <c r="FH225" s="1013"/>
      <c r="FI225" s="1013"/>
      <c r="FJ225" s="1013"/>
      <c r="FK225" s="1013"/>
      <c r="FL225" s="1013"/>
      <c r="FM225" s="1013"/>
      <c r="FN225" s="1013"/>
      <c r="FO225" s="1013"/>
      <c r="FP225" s="1013"/>
      <c r="FQ225" s="1013"/>
      <c r="FR225" s="1013"/>
      <c r="FS225" s="1013"/>
      <c r="FT225" s="1013"/>
      <c r="FU225" s="1013"/>
      <c r="FV225" s="1013"/>
      <c r="FW225" s="1013"/>
      <c r="FX225" s="1013"/>
      <c r="FY225" s="1013"/>
      <c r="FZ225" s="1013"/>
      <c r="GA225" s="1013"/>
      <c r="GB225" s="1013"/>
      <c r="GC225" s="1013"/>
      <c r="GD225" s="1013"/>
      <c r="GE225" s="1013"/>
      <c r="GF225" s="1013"/>
      <c r="GG225" s="1013"/>
      <c r="GH225" s="1013"/>
      <c r="GI225" s="1013"/>
      <c r="GJ225" s="1013"/>
      <c r="GK225" s="1013"/>
      <c r="GL225" s="1013"/>
      <c r="GM225" s="1013"/>
      <c r="GN225" s="1013"/>
      <c r="GO225" s="1013"/>
      <c r="GP225" s="1013"/>
      <c r="GQ225" s="1013"/>
      <c r="GR225" s="1014"/>
      <c r="GS225" s="115"/>
      <c r="GT225" s="109"/>
      <c r="GU225" s="109"/>
      <c r="GV225" s="109"/>
      <c r="GW225" s="116"/>
    </row>
    <row r="226" spans="1:205">
      <c r="A226" s="111"/>
      <c r="B226" s="119"/>
      <c r="C226" s="109"/>
      <c r="D226" s="109"/>
      <c r="E226" s="109"/>
      <c r="F226" s="109"/>
      <c r="G226" s="119"/>
      <c r="H226" s="119"/>
      <c r="I226" s="1015" t="s">
        <v>237</v>
      </c>
      <c r="J226" s="931"/>
      <c r="K226" s="931"/>
      <c r="L226" s="931"/>
      <c r="M226" s="109"/>
      <c r="N226" s="120"/>
      <c r="O226" s="120"/>
      <c r="P226" s="120"/>
      <c r="Q226" s="120"/>
      <c r="R226" s="120"/>
      <c r="S226" s="120"/>
      <c r="T226" s="120"/>
      <c r="U226" s="120"/>
      <c r="V226" s="120"/>
      <c r="W226" s="120"/>
      <c r="X226" s="120"/>
      <c r="Y226" s="109"/>
      <c r="Z226" s="109"/>
      <c r="AA226" s="109"/>
      <c r="AB226" s="109"/>
      <c r="AC226" s="109"/>
      <c r="AD226" s="109"/>
      <c r="AE226" s="122"/>
      <c r="AF226" s="122"/>
      <c r="AG226" s="122"/>
      <c r="AH226" s="122"/>
      <c r="AI226" s="122"/>
      <c r="AJ226" s="123"/>
      <c r="AK226" s="109"/>
      <c r="AL226" s="109"/>
      <c r="AM226" s="120"/>
      <c r="AN226" s="120"/>
      <c r="AO226" s="120"/>
      <c r="AP226" s="120"/>
      <c r="AQ226" s="120"/>
      <c r="AR226" s="120"/>
      <c r="AS226" s="120"/>
      <c r="AT226" s="120"/>
      <c r="AU226" s="120"/>
      <c r="AV226" s="120"/>
      <c r="AW226" s="120"/>
      <c r="AX226" s="120"/>
      <c r="AY226" s="109"/>
      <c r="AZ226" s="122"/>
      <c r="BA226" s="122"/>
      <c r="BB226" s="122"/>
      <c r="BC226" s="109"/>
      <c r="BD226" s="109"/>
      <c r="BE226" s="109"/>
      <c r="BF226" s="109"/>
      <c r="BG226" s="109"/>
      <c r="BH226" s="109"/>
      <c r="BI226" s="109"/>
      <c r="BJ226" s="109"/>
      <c r="BK226" s="109"/>
      <c r="BL226" s="109"/>
      <c r="BM226" s="109"/>
      <c r="BN226" s="109"/>
      <c r="BO226" s="109"/>
      <c r="BP226" s="109"/>
      <c r="BQ226" s="109"/>
      <c r="BR226" s="109"/>
      <c r="BS226" s="109"/>
      <c r="BT226" s="109"/>
      <c r="BU226" s="109"/>
      <c r="BV226" s="109"/>
      <c r="BW226" s="109"/>
      <c r="BX226" s="109"/>
      <c r="BY226" s="109"/>
      <c r="BZ226" s="109"/>
      <c r="CA226" s="109"/>
      <c r="CB226" s="109"/>
      <c r="CC226" s="109"/>
      <c r="CD226" s="109"/>
      <c r="CE226" s="109"/>
      <c r="CF226" s="109"/>
      <c r="CG226" s="109"/>
      <c r="CH226" s="109"/>
      <c r="CI226" s="109"/>
      <c r="CJ226" s="109"/>
      <c r="CK226" s="109"/>
      <c r="CL226" s="109"/>
      <c r="CM226" s="109"/>
      <c r="CN226" s="109"/>
      <c r="CO226" s="109"/>
      <c r="CP226" s="109"/>
      <c r="CQ226" s="109"/>
      <c r="CR226" s="109"/>
      <c r="CS226" s="120"/>
      <c r="CT226" s="120"/>
      <c r="CU226" s="120"/>
      <c r="CV226" s="120"/>
      <c r="CW226" s="931" t="s">
        <v>238</v>
      </c>
      <c r="CX226" s="931"/>
      <c r="CY226" s="931"/>
      <c r="CZ226" s="932"/>
      <c r="DA226" s="1015" t="s">
        <v>237</v>
      </c>
      <c r="DB226" s="931"/>
      <c r="DC226" s="931"/>
      <c r="DD226" s="210"/>
      <c r="DE226" s="109"/>
      <c r="DF226" s="109"/>
      <c r="DG226" s="109"/>
      <c r="DH226" s="109"/>
      <c r="DI226" s="109"/>
      <c r="DJ226" s="109"/>
      <c r="DK226" s="109"/>
      <c r="DL226" s="109"/>
      <c r="DM226" s="120"/>
      <c r="DN226" s="120"/>
      <c r="DO226" s="120"/>
      <c r="DP226" s="120"/>
      <c r="DQ226" s="120"/>
      <c r="DR226" s="120"/>
      <c r="DS226" s="120"/>
      <c r="DT226" s="120"/>
      <c r="DU226" s="120"/>
      <c r="DV226" s="120"/>
      <c r="DW226" s="120"/>
      <c r="DX226" s="120"/>
      <c r="DY226" s="120"/>
      <c r="DZ226" s="120"/>
      <c r="EA226" s="120"/>
      <c r="EB226" s="120"/>
      <c r="EC226" s="120"/>
      <c r="ED226" s="120"/>
      <c r="EE226" s="120"/>
      <c r="EF226" s="120"/>
      <c r="EG226" s="120"/>
      <c r="EH226" s="120"/>
      <c r="EI226" s="120"/>
      <c r="EJ226" s="120"/>
      <c r="EK226" s="120"/>
      <c r="EL226" s="120"/>
      <c r="EM226" s="120"/>
      <c r="EN226" s="120"/>
      <c r="EO226" s="120"/>
      <c r="EP226" s="120"/>
      <c r="EQ226" s="120"/>
      <c r="ER226" s="120"/>
      <c r="ES226" s="120"/>
      <c r="ET226" s="120"/>
      <c r="EU226" s="120"/>
      <c r="EV226" s="120"/>
      <c r="EW226" s="120"/>
      <c r="EX226" s="120"/>
      <c r="EY226" s="120"/>
      <c r="EZ226" s="120"/>
      <c r="FA226" s="120"/>
      <c r="FB226" s="120"/>
      <c r="FC226" s="120"/>
      <c r="FD226" s="120"/>
      <c r="FE226" s="120"/>
      <c r="FF226" s="120"/>
      <c r="FG226" s="120"/>
      <c r="FH226" s="120"/>
      <c r="FI226" s="120"/>
      <c r="FJ226" s="120"/>
      <c r="FK226" s="120"/>
      <c r="FL226" s="120"/>
      <c r="FM226" s="120"/>
      <c r="FN226" s="120"/>
      <c r="FO226" s="120"/>
      <c r="FP226" s="120"/>
      <c r="FQ226" s="109"/>
      <c r="FR226" s="109"/>
      <c r="FS226" s="209"/>
      <c r="FT226" s="109"/>
      <c r="FU226" s="109"/>
      <c r="FV226" s="109"/>
      <c r="FW226" s="109"/>
      <c r="FX226" s="109"/>
      <c r="FY226" s="109"/>
      <c r="FZ226" s="109"/>
      <c r="GA226" s="109"/>
      <c r="GB226" s="109"/>
      <c r="GC226" s="109"/>
      <c r="GD226" s="109"/>
      <c r="GE226" s="109"/>
      <c r="GF226" s="109"/>
      <c r="GG226" s="109"/>
      <c r="GH226" s="109"/>
      <c r="GI226" s="109"/>
      <c r="GJ226" s="109"/>
      <c r="GK226" s="109"/>
      <c r="GL226" s="120"/>
      <c r="GM226" s="120"/>
      <c r="GN226" s="120"/>
      <c r="GO226" s="109"/>
      <c r="GP226" s="931" t="s">
        <v>238</v>
      </c>
      <c r="GQ226" s="931"/>
      <c r="GR226" s="932"/>
      <c r="GS226" s="115"/>
      <c r="GT226" s="109"/>
      <c r="GU226" s="109"/>
      <c r="GV226" s="109"/>
      <c r="GW226" s="116"/>
    </row>
    <row r="227" spans="1:205">
      <c r="A227" s="111"/>
      <c r="B227" s="119"/>
      <c r="C227" s="109"/>
      <c r="D227" s="109"/>
      <c r="E227" s="109"/>
      <c r="F227" s="109"/>
      <c r="G227" s="119"/>
      <c r="H227" s="119"/>
      <c r="I227" s="1015"/>
      <c r="J227" s="931"/>
      <c r="K227" s="931"/>
      <c r="L227" s="931"/>
      <c r="M227" s="109"/>
      <c r="N227" s="120"/>
      <c r="O227" s="120"/>
      <c r="P227" s="120"/>
      <c r="Q227" s="120"/>
      <c r="R227" s="120"/>
      <c r="S227" s="120"/>
      <c r="T227" s="120"/>
      <c r="U227" s="120"/>
      <c r="V227" s="120"/>
      <c r="W227" s="120"/>
      <c r="X227" s="120"/>
      <c r="Y227" s="109"/>
      <c r="Z227" s="109"/>
      <c r="AA227" s="109"/>
      <c r="AB227" s="109"/>
      <c r="AC227" s="109"/>
      <c r="AD227" s="109"/>
      <c r="AE227" s="122"/>
      <c r="AF227" s="122"/>
      <c r="AG227" s="122"/>
      <c r="AH227" s="122"/>
      <c r="AI227" s="122"/>
      <c r="AJ227" s="123"/>
      <c r="AK227" s="109"/>
      <c r="AL227" s="109"/>
      <c r="AM227" s="120"/>
      <c r="AN227" s="120"/>
      <c r="AO227" s="120"/>
      <c r="AP227" s="120"/>
      <c r="AQ227" s="120"/>
      <c r="AR227" s="120"/>
      <c r="AS227" s="120"/>
      <c r="AT227" s="120"/>
      <c r="AU227" s="120"/>
      <c r="AV227" s="120"/>
      <c r="AW227" s="120"/>
      <c r="AX227" s="120"/>
      <c r="AY227" s="109"/>
      <c r="AZ227" s="122"/>
      <c r="BA227" s="122"/>
      <c r="BB227" s="122"/>
      <c r="BC227" s="109"/>
      <c r="BD227" s="109"/>
      <c r="BE227" s="109"/>
      <c r="BF227" s="109"/>
      <c r="BG227" s="109"/>
      <c r="BH227" s="109"/>
      <c r="BI227" s="109"/>
      <c r="BJ227" s="109"/>
      <c r="BK227" s="109"/>
      <c r="BL227" s="109"/>
      <c r="BM227" s="109"/>
      <c r="BN227" s="109"/>
      <c r="BO227" s="109"/>
      <c r="BP227" s="109"/>
      <c r="BQ227" s="109"/>
      <c r="BR227" s="109"/>
      <c r="BS227" s="109"/>
      <c r="BT227" s="109"/>
      <c r="BU227" s="109"/>
      <c r="BV227" s="109"/>
      <c r="BW227" s="109"/>
      <c r="BX227" s="109"/>
      <c r="BY227" s="109"/>
      <c r="BZ227" s="109"/>
      <c r="CA227" s="109"/>
      <c r="CB227" s="109"/>
      <c r="CC227" s="109"/>
      <c r="CD227" s="109"/>
      <c r="CE227" s="109"/>
      <c r="CF227" s="109"/>
      <c r="CG227" s="109"/>
      <c r="CH227" s="109"/>
      <c r="CI227" s="109"/>
      <c r="CJ227" s="109"/>
      <c r="CK227" s="109"/>
      <c r="CL227" s="109"/>
      <c r="CM227" s="109"/>
      <c r="CN227" s="109"/>
      <c r="CO227" s="109"/>
      <c r="CP227" s="109"/>
      <c r="CQ227" s="109"/>
      <c r="CR227" s="109"/>
      <c r="CS227" s="120"/>
      <c r="CT227" s="120"/>
      <c r="CU227" s="120"/>
      <c r="CV227" s="120"/>
      <c r="CW227" s="931"/>
      <c r="CX227" s="931"/>
      <c r="CY227" s="931"/>
      <c r="CZ227" s="932"/>
      <c r="DA227" s="1015"/>
      <c r="DB227" s="931"/>
      <c r="DC227" s="931"/>
      <c r="DD227" s="210"/>
      <c r="DE227" s="109"/>
      <c r="DF227" s="109"/>
      <c r="DG227" s="109"/>
      <c r="DH227" s="109"/>
      <c r="DI227" s="109"/>
      <c r="DJ227" s="109"/>
      <c r="DK227" s="109"/>
      <c r="DL227" s="109"/>
      <c r="DM227" s="120"/>
      <c r="DN227" s="120"/>
      <c r="DO227" s="120"/>
      <c r="DP227" s="120"/>
      <c r="DQ227" s="120"/>
      <c r="DR227" s="120"/>
      <c r="DS227" s="120"/>
      <c r="DT227" s="120"/>
      <c r="DU227" s="120"/>
      <c r="DV227" s="120"/>
      <c r="DW227" s="120"/>
      <c r="DX227" s="120"/>
      <c r="DY227" s="120"/>
      <c r="DZ227" s="120"/>
      <c r="EA227" s="120"/>
      <c r="EB227" s="120"/>
      <c r="EC227" s="120"/>
      <c r="ED227" s="120"/>
      <c r="EE227" s="120"/>
      <c r="EF227" s="120"/>
      <c r="EG227" s="120"/>
      <c r="EH227" s="120"/>
      <c r="EI227" s="120"/>
      <c r="EJ227" s="120"/>
      <c r="EK227" s="120"/>
      <c r="EL227" s="120"/>
      <c r="EM227" s="120"/>
      <c r="EN227" s="120"/>
      <c r="EO227" s="120"/>
      <c r="EP227" s="120"/>
      <c r="EQ227" s="120"/>
      <c r="ER227" s="120"/>
      <c r="ES227" s="120"/>
      <c r="ET227" s="120"/>
      <c r="EU227" s="120"/>
      <c r="EV227" s="120"/>
      <c r="EW227" s="120"/>
      <c r="EX227" s="120"/>
      <c r="EY227" s="120"/>
      <c r="EZ227" s="120"/>
      <c r="FA227" s="120"/>
      <c r="FB227" s="120"/>
      <c r="FC227" s="120"/>
      <c r="FD227" s="120"/>
      <c r="FE227" s="120"/>
      <c r="FF227" s="120"/>
      <c r="FG227" s="120"/>
      <c r="FH227" s="120"/>
      <c r="FI227" s="120"/>
      <c r="FJ227" s="120"/>
      <c r="FK227" s="120"/>
      <c r="FL227" s="120"/>
      <c r="FM227" s="120"/>
      <c r="FN227" s="120"/>
      <c r="FO227" s="120"/>
      <c r="FP227" s="120"/>
      <c r="FQ227" s="109"/>
      <c r="FR227" s="109"/>
      <c r="FS227" s="209"/>
      <c r="FT227" s="109"/>
      <c r="FU227" s="109"/>
      <c r="FV227" s="109"/>
      <c r="FW227" s="109"/>
      <c r="FX227" s="109"/>
      <c r="FY227" s="109"/>
      <c r="FZ227" s="109"/>
      <c r="GA227" s="109"/>
      <c r="GB227" s="109"/>
      <c r="GC227" s="109"/>
      <c r="GD227" s="109"/>
      <c r="GE227" s="109"/>
      <c r="GF227" s="109"/>
      <c r="GG227" s="109"/>
      <c r="GH227" s="109"/>
      <c r="GI227" s="109"/>
      <c r="GJ227" s="109"/>
      <c r="GK227" s="120"/>
      <c r="GL227" s="120"/>
      <c r="GM227" s="120"/>
      <c r="GN227" s="120"/>
      <c r="GO227" s="109"/>
      <c r="GP227" s="931"/>
      <c r="GQ227" s="931"/>
      <c r="GR227" s="932"/>
      <c r="GS227" s="115"/>
      <c r="GT227" s="109"/>
      <c r="GU227" s="109"/>
      <c r="GV227" s="109"/>
      <c r="GW227" s="116"/>
    </row>
    <row r="228" spans="1:205">
      <c r="A228" s="111"/>
      <c r="B228" s="119"/>
      <c r="C228" s="109"/>
      <c r="D228" s="109"/>
      <c r="E228" s="109"/>
      <c r="F228" s="109"/>
      <c r="G228" s="119"/>
      <c r="H228" s="119"/>
      <c r="I228" s="1015"/>
      <c r="J228" s="931"/>
      <c r="K228" s="931"/>
      <c r="L228" s="931"/>
      <c r="M228" s="109"/>
      <c r="N228" s="109"/>
      <c r="O228" s="109"/>
      <c r="P228" s="109"/>
      <c r="Q228" s="109"/>
      <c r="R228" s="109"/>
      <c r="S228" s="109"/>
      <c r="T228" s="109"/>
      <c r="U228" s="109"/>
      <c r="V228" s="109"/>
      <c r="W228" s="109"/>
      <c r="X228" s="109"/>
      <c r="Y228" s="109"/>
      <c r="Z228" s="109"/>
      <c r="AA228" s="109"/>
      <c r="AB228" s="109"/>
      <c r="AC228" s="109"/>
      <c r="AD228" s="109"/>
      <c r="AE228" s="120"/>
      <c r="AF228" s="120"/>
      <c r="AG228" s="120"/>
      <c r="AH228" s="120"/>
      <c r="AI228" s="120"/>
      <c r="AJ228" s="121"/>
      <c r="AK228" s="109"/>
      <c r="AL228" s="109"/>
      <c r="AM228" s="109"/>
      <c r="AN228" s="109"/>
      <c r="AO228" s="109"/>
      <c r="AP228" s="109"/>
      <c r="AQ228" s="109"/>
      <c r="AR228" s="109"/>
      <c r="AS228" s="109"/>
      <c r="AT228" s="109"/>
      <c r="AU228" s="109"/>
      <c r="AV228" s="109"/>
      <c r="AW228" s="109"/>
      <c r="AX228" s="109"/>
      <c r="AY228" s="109"/>
      <c r="AZ228" s="120"/>
      <c r="BA228" s="120"/>
      <c r="BB228" s="120"/>
      <c r="BC228" s="109"/>
      <c r="BD228" s="109"/>
      <c r="BE228" s="109"/>
      <c r="BF228" s="109"/>
      <c r="BG228" s="109"/>
      <c r="BH228" s="109"/>
      <c r="BI228" s="109"/>
      <c r="BJ228" s="109"/>
      <c r="BK228" s="109"/>
      <c r="BL228" s="109"/>
      <c r="BM228" s="109"/>
      <c r="BN228" s="109"/>
      <c r="BO228" s="109"/>
      <c r="BP228" s="109"/>
      <c r="BQ228" s="109"/>
      <c r="BR228" s="109"/>
      <c r="BS228" s="109"/>
      <c r="BT228" s="109"/>
      <c r="BU228" s="109"/>
      <c r="BV228" s="109"/>
      <c r="BW228" s="109"/>
      <c r="BX228" s="109"/>
      <c r="BY228" s="109"/>
      <c r="BZ228" s="109"/>
      <c r="CA228" s="109"/>
      <c r="CB228" s="109"/>
      <c r="CC228" s="109"/>
      <c r="CD228" s="109"/>
      <c r="CE228" s="109"/>
      <c r="CF228" s="109"/>
      <c r="CG228" s="120"/>
      <c r="CH228" s="120"/>
      <c r="CI228" s="120"/>
      <c r="CJ228" s="120"/>
      <c r="CK228" s="120"/>
      <c r="CL228" s="120"/>
      <c r="CM228" s="120"/>
      <c r="CN228" s="120"/>
      <c r="CO228" s="120"/>
      <c r="CP228" s="120"/>
      <c r="CQ228" s="109"/>
      <c r="CR228" s="109"/>
      <c r="CS228" s="120"/>
      <c r="CT228" s="120"/>
      <c r="CU228" s="120"/>
      <c r="CV228" s="120"/>
      <c r="CW228" s="931"/>
      <c r="CX228" s="931"/>
      <c r="CY228" s="931"/>
      <c r="CZ228" s="932"/>
      <c r="DA228" s="1015"/>
      <c r="DB228" s="931"/>
      <c r="DC228" s="931"/>
      <c r="DD228" s="210"/>
      <c r="DE228" s="109"/>
      <c r="DF228" s="109"/>
      <c r="DG228" s="109"/>
      <c r="DH228" s="109"/>
      <c r="DI228" s="109"/>
      <c r="DJ228" s="109"/>
      <c r="DK228" s="109"/>
      <c r="DL228" s="109"/>
      <c r="DM228" s="109"/>
      <c r="DN228" s="109"/>
      <c r="DO228" s="109"/>
      <c r="DP228" s="109"/>
      <c r="DQ228" s="109"/>
      <c r="DR228" s="109"/>
      <c r="DS228" s="109"/>
      <c r="DT228" s="109"/>
      <c r="DU228" s="109"/>
      <c r="DV228" s="109"/>
      <c r="DW228" s="109"/>
      <c r="DX228" s="109"/>
      <c r="DY228" s="109"/>
      <c r="DZ228" s="109"/>
      <c r="EA228" s="109"/>
      <c r="EB228" s="109"/>
      <c r="EC228" s="109"/>
      <c r="ED228" s="109"/>
      <c r="EE228" s="109"/>
      <c r="EF228" s="109"/>
      <c r="EG228" s="109"/>
      <c r="EH228" s="109"/>
      <c r="EI228" s="109"/>
      <c r="EJ228" s="109"/>
      <c r="EK228" s="109"/>
      <c r="EL228" s="109"/>
      <c r="EM228" s="109"/>
      <c r="EN228" s="109"/>
      <c r="EO228" s="109"/>
      <c r="EP228" s="109"/>
      <c r="EQ228" s="109"/>
      <c r="ER228" s="109"/>
      <c r="ES228" s="109"/>
      <c r="ET228" s="109"/>
      <c r="EU228" s="109"/>
      <c r="EV228" s="109"/>
      <c r="EW228" s="109"/>
      <c r="EX228" s="109"/>
      <c r="EY228" s="109"/>
      <c r="EZ228" s="109"/>
      <c r="FA228" s="109"/>
      <c r="FB228" s="109"/>
      <c r="FC228" s="109"/>
      <c r="FD228" s="109"/>
      <c r="FE228" s="109"/>
      <c r="FF228" s="109"/>
      <c r="FG228" s="109"/>
      <c r="FH228" s="109"/>
      <c r="FI228" s="109"/>
      <c r="FJ228" s="109"/>
      <c r="FK228" s="109"/>
      <c r="FL228" s="109"/>
      <c r="FM228" s="109"/>
      <c r="FN228" s="109"/>
      <c r="FO228" s="109"/>
      <c r="FP228" s="109"/>
      <c r="FQ228" s="109"/>
      <c r="FR228" s="109"/>
      <c r="FS228" s="109"/>
      <c r="FT228" s="109"/>
      <c r="FU228" s="109"/>
      <c r="FV228" s="109"/>
      <c r="FW228" s="109"/>
      <c r="FX228" s="109"/>
      <c r="FY228" s="109"/>
      <c r="FZ228" s="109"/>
      <c r="GA228" s="109"/>
      <c r="GB228" s="109"/>
      <c r="GC228" s="109"/>
      <c r="GD228" s="109"/>
      <c r="GE228" s="109"/>
      <c r="GF228" s="109"/>
      <c r="GG228" s="109"/>
      <c r="GH228" s="109"/>
      <c r="GI228" s="109"/>
      <c r="GJ228" s="109"/>
      <c r="GK228" s="120"/>
      <c r="GL228" s="120"/>
      <c r="GM228" s="120"/>
      <c r="GN228" s="120"/>
      <c r="GO228" s="109"/>
      <c r="GP228" s="931"/>
      <c r="GQ228" s="931"/>
      <c r="GR228" s="932"/>
      <c r="GS228" s="115"/>
      <c r="GT228" s="109"/>
      <c r="GU228" s="109"/>
      <c r="GV228" s="109"/>
      <c r="GW228" s="116"/>
    </row>
    <row r="229" spans="1:205">
      <c r="A229" s="111"/>
      <c r="B229" s="119"/>
      <c r="C229" s="109"/>
      <c r="D229" s="109"/>
      <c r="E229" s="109"/>
      <c r="F229" s="109"/>
      <c r="G229" s="119"/>
      <c r="H229" s="119"/>
      <c r="I229" s="1015"/>
      <c r="J229" s="931"/>
      <c r="K229" s="931"/>
      <c r="L229" s="931"/>
      <c r="M229" s="109"/>
      <c r="N229" s="109"/>
      <c r="O229" s="109"/>
      <c r="P229" s="109"/>
      <c r="Q229" s="109"/>
      <c r="R229" s="109"/>
      <c r="S229" s="109"/>
      <c r="T229" s="109"/>
      <c r="U229" s="109"/>
      <c r="V229" s="109"/>
      <c r="W229" s="109"/>
      <c r="X229" s="109"/>
      <c r="Y229" s="109"/>
      <c r="Z229" s="109"/>
      <c r="AA229" s="109"/>
      <c r="AB229" s="109"/>
      <c r="AC229" s="109"/>
      <c r="AD229" s="109"/>
      <c r="AE229" s="120"/>
      <c r="AF229" s="120"/>
      <c r="AG229" s="120"/>
      <c r="AH229" s="120"/>
      <c r="AI229" s="120"/>
      <c r="AJ229" s="121"/>
      <c r="AK229" s="109"/>
      <c r="AL229" s="109"/>
      <c r="AM229" s="109"/>
      <c r="AN229" s="109"/>
      <c r="AO229" s="109"/>
      <c r="AP229" s="109"/>
      <c r="AQ229" s="109"/>
      <c r="AR229" s="109"/>
      <c r="AS229" s="109"/>
      <c r="AT229" s="109"/>
      <c r="AU229" s="109"/>
      <c r="AV229" s="109"/>
      <c r="AW229" s="109"/>
      <c r="AX229" s="109"/>
      <c r="AY229" s="109"/>
      <c r="AZ229" s="120"/>
      <c r="BA229" s="120"/>
      <c r="BB229" s="120"/>
      <c r="BC229" s="109"/>
      <c r="BD229" s="109"/>
      <c r="BE229" s="109"/>
      <c r="BF229" s="109"/>
      <c r="BG229" s="109"/>
      <c r="BH229" s="109"/>
      <c r="BI229" s="109"/>
      <c r="BJ229" s="109"/>
      <c r="BK229" s="109"/>
      <c r="BL229" s="109"/>
      <c r="BM229" s="109"/>
      <c r="BN229" s="109"/>
      <c r="BO229" s="109"/>
      <c r="BP229" s="109"/>
      <c r="BQ229" s="109"/>
      <c r="BR229" s="109"/>
      <c r="BS229" s="109"/>
      <c r="BT229" s="109"/>
      <c r="BU229" s="109"/>
      <c r="BV229" s="109"/>
      <c r="BW229" s="109"/>
      <c r="BX229" s="109"/>
      <c r="BY229" s="109"/>
      <c r="BZ229" s="109"/>
      <c r="CA229" s="109"/>
      <c r="CB229" s="109"/>
      <c r="CC229" s="109"/>
      <c r="CD229" s="109"/>
      <c r="CE229" s="109"/>
      <c r="CF229" s="109"/>
      <c r="CG229" s="120"/>
      <c r="CH229" s="120"/>
      <c r="CI229" s="120"/>
      <c r="CJ229" s="120"/>
      <c r="CK229" s="120"/>
      <c r="CL229" s="120"/>
      <c r="CM229" s="120"/>
      <c r="CN229" s="120"/>
      <c r="CO229" s="120"/>
      <c r="CP229" s="120"/>
      <c r="CQ229" s="109"/>
      <c r="CR229" s="109"/>
      <c r="CS229" s="120"/>
      <c r="CT229" s="120"/>
      <c r="CU229" s="120"/>
      <c r="CV229" s="120"/>
      <c r="CW229" s="931"/>
      <c r="CX229" s="931"/>
      <c r="CY229" s="931"/>
      <c r="CZ229" s="932"/>
      <c r="DA229" s="1015"/>
      <c r="DB229" s="931"/>
      <c r="DC229" s="931"/>
      <c r="DD229" s="210"/>
      <c r="DE229" s="109"/>
      <c r="DF229" s="109"/>
      <c r="DG229" s="109"/>
      <c r="DH229" s="109"/>
      <c r="DI229" s="109"/>
      <c r="DJ229" s="109"/>
      <c r="DK229" s="109"/>
      <c r="DL229" s="109"/>
      <c r="DM229" s="109"/>
      <c r="DN229" s="109"/>
      <c r="DO229" s="109"/>
      <c r="DP229" s="109"/>
      <c r="DQ229" s="109"/>
      <c r="DR229" s="109"/>
      <c r="DS229" s="109"/>
      <c r="DT229" s="109"/>
      <c r="DU229" s="109"/>
      <c r="DV229" s="109"/>
      <c r="DW229" s="109"/>
      <c r="DX229" s="109"/>
      <c r="DY229" s="109"/>
      <c r="DZ229" s="109"/>
      <c r="EA229" s="109"/>
      <c r="EB229" s="109"/>
      <c r="EC229" s="109"/>
      <c r="ED229" s="109"/>
      <c r="EE229" s="109"/>
      <c r="EF229" s="109"/>
      <c r="EG229" s="109"/>
      <c r="EH229" s="109"/>
      <c r="EI229" s="109"/>
      <c r="EJ229" s="109"/>
      <c r="EK229" s="109"/>
      <c r="EL229" s="109"/>
      <c r="EM229" s="109"/>
      <c r="EN229" s="109"/>
      <c r="EO229" s="109"/>
      <c r="EP229" s="109"/>
      <c r="EQ229" s="109"/>
      <c r="ER229" s="109"/>
      <c r="ES229" s="109"/>
      <c r="ET229" s="109"/>
      <c r="EU229" s="109"/>
      <c r="EV229" s="109"/>
      <c r="EW229" s="109"/>
      <c r="EX229" s="109"/>
      <c r="EY229" s="109"/>
      <c r="EZ229" s="109"/>
      <c r="FA229" s="109"/>
      <c r="FB229" s="109"/>
      <c r="FC229" s="109"/>
      <c r="FD229" s="109"/>
      <c r="FE229" s="109"/>
      <c r="FF229" s="109"/>
      <c r="FG229" s="109"/>
      <c r="FH229" s="109"/>
      <c r="FI229" s="109"/>
      <c r="FJ229" s="109"/>
      <c r="FK229" s="109"/>
      <c r="FL229" s="109"/>
      <c r="FM229" s="109"/>
      <c r="FN229" s="109"/>
      <c r="FO229" s="109"/>
      <c r="FP229" s="109"/>
      <c r="FQ229" s="109"/>
      <c r="FR229" s="109"/>
      <c r="FS229" s="109"/>
      <c r="FT229" s="109"/>
      <c r="FU229" s="120"/>
      <c r="FV229" s="120"/>
      <c r="FW229" s="120"/>
      <c r="FX229" s="120"/>
      <c r="FY229" s="120"/>
      <c r="FZ229" s="120"/>
      <c r="GA229" s="120"/>
      <c r="GB229" s="120"/>
      <c r="GC229" s="120"/>
      <c r="GD229" s="120"/>
      <c r="GE229" s="120"/>
      <c r="GF229" s="120"/>
      <c r="GG229" s="120"/>
      <c r="GH229" s="120"/>
      <c r="GI229" s="120"/>
      <c r="GJ229" s="120"/>
      <c r="GK229" s="120"/>
      <c r="GL229" s="120"/>
      <c r="GM229" s="120"/>
      <c r="GN229" s="120"/>
      <c r="GO229" s="109"/>
      <c r="GP229" s="931"/>
      <c r="GQ229" s="931"/>
      <c r="GR229" s="932"/>
      <c r="GS229" s="115"/>
      <c r="GT229" s="109"/>
      <c r="GU229" s="109"/>
      <c r="GV229" s="109"/>
      <c r="GW229" s="116"/>
    </row>
    <row r="230" spans="1:205" ht="19.5" customHeight="1">
      <c r="A230" s="111"/>
      <c r="B230" s="119"/>
      <c r="C230" s="109"/>
      <c r="D230" s="109"/>
      <c r="E230" s="109"/>
      <c r="F230" s="109"/>
      <c r="G230" s="119"/>
      <c r="H230" s="117"/>
      <c r="I230" s="118"/>
      <c r="J230" s="119"/>
      <c r="K230" s="119"/>
      <c r="L230" s="119"/>
      <c r="M230" s="120"/>
      <c r="N230" s="120"/>
      <c r="O230" s="120"/>
      <c r="P230" s="120"/>
      <c r="Q230" s="120"/>
      <c r="R230" s="120"/>
      <c r="S230" s="120"/>
      <c r="T230" s="120"/>
      <c r="U230" s="120"/>
      <c r="V230" s="120"/>
      <c r="W230" s="120"/>
      <c r="X230" s="120"/>
      <c r="Y230" s="120"/>
      <c r="Z230" s="120"/>
      <c r="AA230" s="120"/>
      <c r="AB230" s="120"/>
      <c r="AC230" s="120"/>
      <c r="AD230" s="120"/>
      <c r="AE230" s="120"/>
      <c r="AF230" s="120"/>
      <c r="AG230" s="120"/>
      <c r="AH230" s="120"/>
      <c r="AI230" s="120"/>
      <c r="AJ230" s="120"/>
      <c r="AK230" s="120"/>
      <c r="AL230" s="120"/>
      <c r="AM230" s="120"/>
      <c r="AN230" s="120"/>
      <c r="AO230" s="120"/>
      <c r="AP230" s="120"/>
      <c r="AQ230" s="120"/>
      <c r="AR230" s="120"/>
      <c r="AS230" s="120"/>
      <c r="AT230" s="120"/>
      <c r="AU230" s="120"/>
      <c r="AV230" s="120"/>
      <c r="AW230" s="120"/>
      <c r="AX230" s="120"/>
      <c r="AY230" s="120"/>
      <c r="AZ230" s="120"/>
      <c r="BA230" s="120"/>
      <c r="BB230" s="120"/>
      <c r="BC230" s="120"/>
      <c r="BD230" s="120"/>
      <c r="BE230" s="120"/>
      <c r="BF230" s="120"/>
      <c r="BG230" s="120"/>
      <c r="BH230" s="120"/>
      <c r="BI230" s="120"/>
      <c r="BJ230" s="120"/>
      <c r="BK230" s="120"/>
      <c r="BL230" s="120"/>
      <c r="BM230" s="120"/>
      <c r="BN230" s="120"/>
      <c r="BO230" s="120"/>
      <c r="BP230" s="120"/>
      <c r="BQ230" s="120"/>
      <c r="BR230" s="120"/>
      <c r="BS230" s="120"/>
      <c r="BT230" s="120"/>
      <c r="BU230" s="120"/>
      <c r="BV230" s="120"/>
      <c r="BW230" s="120"/>
      <c r="BX230" s="120"/>
      <c r="BY230" s="120"/>
      <c r="BZ230" s="120"/>
      <c r="CA230" s="120"/>
      <c r="CB230" s="120"/>
      <c r="CC230" s="120"/>
      <c r="CD230" s="120"/>
      <c r="CE230" s="120"/>
      <c r="CF230" s="120"/>
      <c r="CG230" s="120"/>
      <c r="CH230" s="120"/>
      <c r="CI230" s="120"/>
      <c r="CJ230" s="120"/>
      <c r="CK230" s="120"/>
      <c r="CL230" s="120"/>
      <c r="CM230" s="120"/>
      <c r="CN230" s="120"/>
      <c r="CO230" s="120"/>
      <c r="CP230" s="120"/>
      <c r="CQ230" s="120"/>
      <c r="CR230" s="120"/>
      <c r="CS230" s="120"/>
      <c r="CT230" s="119"/>
      <c r="CU230" s="119"/>
      <c r="CV230" s="119"/>
      <c r="CW230" s="109"/>
      <c r="CX230" s="120"/>
      <c r="CY230" s="120"/>
      <c r="CZ230" s="120"/>
      <c r="DA230" s="922" t="s">
        <v>239</v>
      </c>
      <c r="DB230" s="923"/>
      <c r="DC230" s="923"/>
      <c r="DD230" s="923"/>
      <c r="DE230" s="923"/>
      <c r="DF230" s="923"/>
      <c r="DG230" s="923"/>
      <c r="DH230" s="923"/>
      <c r="DI230" s="923"/>
      <c r="DJ230" s="923"/>
      <c r="DK230" s="923"/>
      <c r="DL230" s="923"/>
      <c r="DM230" s="923"/>
      <c r="DN230" s="923"/>
      <c r="DO230" s="923"/>
      <c r="DP230" s="923"/>
      <c r="DQ230" s="923"/>
      <c r="DR230" s="923"/>
      <c r="DS230" s="923"/>
      <c r="DT230" s="923"/>
      <c r="DU230" s="923"/>
      <c r="DV230" s="923"/>
      <c r="DW230" s="923"/>
      <c r="DX230" s="923"/>
      <c r="DY230" s="923"/>
      <c r="DZ230" s="923"/>
      <c r="EA230" s="923"/>
      <c r="EB230" s="923"/>
      <c r="EC230" s="923"/>
      <c r="ED230" s="923"/>
      <c r="EE230" s="923"/>
      <c r="EF230" s="923"/>
      <c r="EG230" s="923"/>
      <c r="EH230" s="923"/>
      <c r="EI230" s="923"/>
      <c r="EJ230" s="923"/>
      <c r="EK230" s="923"/>
      <c r="EL230" s="923"/>
      <c r="EM230" s="923"/>
      <c r="EN230" s="923"/>
      <c r="EO230" s="923"/>
      <c r="EP230" s="923"/>
      <c r="EQ230" s="923"/>
      <c r="ER230" s="923"/>
      <c r="ES230" s="923"/>
      <c r="ET230" s="923"/>
      <c r="EU230" s="923"/>
      <c r="EV230" s="923"/>
      <c r="EW230" s="923"/>
      <c r="EX230" s="923"/>
      <c r="EY230" s="923"/>
      <c r="EZ230" s="923"/>
      <c r="FA230" s="923"/>
      <c r="FB230" s="923"/>
      <c r="FC230" s="923"/>
      <c r="FD230" s="923"/>
      <c r="FE230" s="923"/>
      <c r="FF230" s="923"/>
      <c r="FG230" s="923"/>
      <c r="FH230" s="923"/>
      <c r="FI230" s="923"/>
      <c r="FJ230" s="923"/>
      <c r="FK230" s="923"/>
      <c r="FL230" s="923"/>
      <c r="FM230" s="923"/>
      <c r="FN230" s="923"/>
      <c r="FO230" s="923"/>
      <c r="FP230" s="923"/>
      <c r="FQ230" s="923"/>
      <c r="FR230" s="923"/>
      <c r="FS230" s="125"/>
      <c r="FT230" s="120"/>
      <c r="FU230" s="120"/>
      <c r="FV230" s="120"/>
      <c r="FW230" s="120"/>
      <c r="FX230" s="120"/>
      <c r="FY230" s="120"/>
      <c r="FZ230" s="120"/>
      <c r="GA230" s="120"/>
      <c r="GB230" s="120"/>
      <c r="GC230" s="120"/>
      <c r="GD230" s="120"/>
      <c r="GE230" s="120"/>
      <c r="GF230" s="120"/>
      <c r="GG230" s="120"/>
      <c r="GH230" s="120"/>
      <c r="GI230" s="120"/>
      <c r="GJ230" s="120"/>
      <c r="GK230" s="120"/>
      <c r="GL230" s="120"/>
      <c r="GM230" s="120"/>
      <c r="GN230" s="120"/>
      <c r="GO230" s="120"/>
      <c r="GP230" s="120"/>
      <c r="GQ230" s="120"/>
      <c r="GR230" s="124"/>
      <c r="GS230" s="109"/>
      <c r="GT230" s="109"/>
      <c r="GU230" s="109"/>
      <c r="GV230" s="109"/>
      <c r="GW230" s="116"/>
    </row>
    <row r="231" spans="1:205" ht="19.5" customHeight="1">
      <c r="A231" s="111"/>
      <c r="B231" s="126"/>
      <c r="C231" s="109"/>
      <c r="D231" s="109"/>
      <c r="E231" s="109"/>
      <c r="F231" s="109"/>
      <c r="G231" s="127"/>
      <c r="H231" s="211"/>
      <c r="I231" s="922" t="s">
        <v>239</v>
      </c>
      <c r="J231" s="923"/>
      <c r="K231" s="923"/>
      <c r="L231" s="923"/>
      <c r="M231" s="923"/>
      <c r="N231" s="923"/>
      <c r="O231" s="923"/>
      <c r="P231" s="923"/>
      <c r="Q231" s="923"/>
      <c r="R231" s="923"/>
      <c r="S231" s="923"/>
      <c r="T231" s="923"/>
      <c r="U231" s="923"/>
      <c r="V231" s="923"/>
      <c r="W231" s="923"/>
      <c r="X231" s="923"/>
      <c r="Y231" s="923"/>
      <c r="Z231" s="923"/>
      <c r="AA231" s="923"/>
      <c r="AB231" s="923"/>
      <c r="AC231" s="923"/>
      <c r="AD231" s="923"/>
      <c r="AE231" s="923"/>
      <c r="AF231" s="923"/>
      <c r="AG231" s="923"/>
      <c r="AH231" s="923"/>
      <c r="AI231" s="923"/>
      <c r="AJ231" s="923"/>
      <c r="AK231" s="923"/>
      <c r="AL231" s="923"/>
      <c r="AM231" s="923"/>
      <c r="AN231" s="923"/>
      <c r="AO231" s="923"/>
      <c r="AP231" s="923"/>
      <c r="AQ231" s="923"/>
      <c r="AR231" s="923"/>
      <c r="AS231" s="923"/>
      <c r="AT231" s="923"/>
      <c r="AU231" s="923"/>
      <c r="AV231" s="923"/>
      <c r="AW231" s="923"/>
      <c r="AX231" s="923"/>
      <c r="AY231" s="923"/>
      <c r="AZ231" s="923"/>
      <c r="BA231" s="923"/>
      <c r="BB231" s="923"/>
      <c r="BC231" s="923"/>
      <c r="BD231" s="923"/>
      <c r="BE231" s="923"/>
      <c r="BF231" s="923"/>
      <c r="BG231" s="923"/>
      <c r="BH231" s="923"/>
      <c r="BI231" s="923"/>
      <c r="BJ231" s="923"/>
      <c r="BK231" s="923"/>
      <c r="BL231" s="923"/>
      <c r="BM231" s="923"/>
      <c r="BN231" s="923"/>
      <c r="BO231" s="923"/>
      <c r="BP231" s="923"/>
      <c r="BQ231" s="923"/>
      <c r="BR231" s="923"/>
      <c r="BS231" s="923"/>
      <c r="BT231" s="923"/>
      <c r="BU231" s="923"/>
      <c r="BV231" s="923"/>
      <c r="BW231" s="923"/>
      <c r="BX231" s="923"/>
      <c r="BY231" s="923"/>
      <c r="BZ231" s="924"/>
      <c r="CA231" s="125"/>
      <c r="CB231" s="120"/>
      <c r="CC231" s="120"/>
      <c r="CD231" s="120"/>
      <c r="CE231" s="120"/>
      <c r="CF231" s="174"/>
      <c r="CG231" s="996" t="s">
        <v>240</v>
      </c>
      <c r="CH231" s="923"/>
      <c r="CI231" s="923"/>
      <c r="CJ231" s="923"/>
      <c r="CK231" s="923"/>
      <c r="CL231" s="923"/>
      <c r="CM231" s="923"/>
      <c r="CN231" s="923"/>
      <c r="CO231" s="923"/>
      <c r="CP231" s="923"/>
      <c r="CQ231" s="923"/>
      <c r="CR231" s="923"/>
      <c r="CS231" s="923"/>
      <c r="CT231" s="923"/>
      <c r="CU231" s="923"/>
      <c r="CV231" s="923"/>
      <c r="CW231" s="923"/>
      <c r="CX231" s="923"/>
      <c r="CY231" s="923"/>
      <c r="CZ231" s="997"/>
      <c r="DA231" s="212"/>
      <c r="DB231" s="109"/>
      <c r="DC231" s="109"/>
      <c r="DD231" s="130"/>
      <c r="DE231" s="130"/>
      <c r="DF231" s="130"/>
      <c r="DG231" s="130"/>
      <c r="DH231" s="130"/>
      <c r="DI231" s="130"/>
      <c r="DJ231" s="109"/>
      <c r="DK231" s="109"/>
      <c r="DL231" s="116"/>
      <c r="DM231" s="996" t="s">
        <v>241</v>
      </c>
      <c r="DN231" s="923"/>
      <c r="DO231" s="923"/>
      <c r="DP231" s="923"/>
      <c r="DQ231" s="923"/>
      <c r="DR231" s="923"/>
      <c r="DS231" s="923"/>
      <c r="DT231" s="923"/>
      <c r="DU231" s="923"/>
      <c r="DV231" s="923"/>
      <c r="DW231" s="923"/>
      <c r="DX231" s="923"/>
      <c r="DY231" s="923"/>
      <c r="DZ231" s="923"/>
      <c r="EA231" s="923"/>
      <c r="EB231" s="923"/>
      <c r="EC231" s="923"/>
      <c r="ED231" s="923"/>
      <c r="EE231" s="923"/>
      <c r="EF231" s="923"/>
      <c r="EG231" s="923"/>
      <c r="EH231" s="923"/>
      <c r="EI231" s="923"/>
      <c r="EJ231" s="923"/>
      <c r="EK231" s="923"/>
      <c r="EL231" s="923"/>
      <c r="EM231" s="923"/>
      <c r="EN231" s="923"/>
      <c r="EO231" s="923"/>
      <c r="EP231" s="923"/>
      <c r="EQ231" s="923"/>
      <c r="ER231" s="923"/>
      <c r="ES231" s="923"/>
      <c r="ET231" s="923"/>
      <c r="EU231" s="923"/>
      <c r="EV231" s="923"/>
      <c r="EW231" s="923"/>
      <c r="EX231" s="923"/>
      <c r="EY231" s="923"/>
      <c r="EZ231" s="923"/>
      <c r="FA231" s="923"/>
      <c r="FB231" s="923"/>
      <c r="FC231" s="923"/>
      <c r="FD231" s="923"/>
      <c r="FE231" s="923"/>
      <c r="FF231" s="923"/>
      <c r="FG231" s="923"/>
      <c r="FH231" s="923"/>
      <c r="FI231" s="923"/>
      <c r="FJ231" s="923"/>
      <c r="FK231" s="923"/>
      <c r="FL231" s="923"/>
      <c r="FM231" s="923"/>
      <c r="FN231" s="923"/>
      <c r="FO231" s="923"/>
      <c r="FP231" s="924"/>
      <c r="FQ231" s="129"/>
      <c r="FR231" s="130"/>
      <c r="FS231" s="129"/>
      <c r="FT231" s="130"/>
      <c r="FU231" s="120"/>
      <c r="FV231" s="120"/>
      <c r="FW231" s="120"/>
      <c r="FX231" s="120"/>
      <c r="FY231" s="996" t="s">
        <v>240</v>
      </c>
      <c r="FZ231" s="923"/>
      <c r="GA231" s="923"/>
      <c r="GB231" s="923"/>
      <c r="GC231" s="923"/>
      <c r="GD231" s="923"/>
      <c r="GE231" s="923"/>
      <c r="GF231" s="923"/>
      <c r="GG231" s="923"/>
      <c r="GH231" s="923"/>
      <c r="GI231" s="923"/>
      <c r="GJ231" s="923"/>
      <c r="GK231" s="923"/>
      <c r="GL231" s="923"/>
      <c r="GM231" s="923"/>
      <c r="GN231" s="923"/>
      <c r="GO231" s="923"/>
      <c r="GP231" s="923"/>
      <c r="GQ231" s="923"/>
      <c r="GR231" s="997"/>
      <c r="GS231" s="109"/>
      <c r="GT231" s="109"/>
      <c r="GU231" s="109"/>
      <c r="GV231" s="109"/>
      <c r="GW231" s="116"/>
    </row>
    <row r="232" spans="1:205" ht="15" customHeight="1">
      <c r="A232" s="111"/>
      <c r="B232" s="126"/>
      <c r="C232" s="109"/>
      <c r="D232" s="109"/>
      <c r="E232" s="109"/>
      <c r="F232" s="109"/>
      <c r="G232" s="127"/>
      <c r="H232" s="211"/>
      <c r="I232" s="128"/>
      <c r="J232" s="120"/>
      <c r="K232" s="120"/>
      <c r="L232" s="120"/>
      <c r="M232" s="120"/>
      <c r="N232" s="120"/>
      <c r="O232" s="120"/>
      <c r="P232" s="120"/>
      <c r="Q232" s="120"/>
      <c r="R232" s="120"/>
      <c r="S232" s="120"/>
      <c r="T232" s="120"/>
      <c r="U232" s="120"/>
      <c r="V232" s="120"/>
      <c r="W232" s="120"/>
      <c r="X232" s="120"/>
      <c r="Y232" s="120"/>
      <c r="Z232" s="120"/>
      <c r="AA232" s="120"/>
      <c r="AB232" s="120"/>
      <c r="AC232" s="120"/>
      <c r="AD232" s="120"/>
      <c r="AE232" s="120"/>
      <c r="AF232" s="120"/>
      <c r="AG232" s="120"/>
      <c r="AH232" s="120"/>
      <c r="AI232" s="120"/>
      <c r="AJ232" s="120"/>
      <c r="AK232" s="120"/>
      <c r="AL232" s="120"/>
      <c r="AM232" s="120"/>
      <c r="AN232" s="120"/>
      <c r="AO232" s="120"/>
      <c r="AP232" s="120"/>
      <c r="AQ232" s="120"/>
      <c r="AR232" s="120"/>
      <c r="AS232" s="120"/>
      <c r="AT232" s="120"/>
      <c r="AU232" s="120"/>
      <c r="AV232" s="120"/>
      <c r="AW232" s="120"/>
      <c r="AX232" s="120"/>
      <c r="AY232" s="120"/>
      <c r="AZ232" s="120"/>
      <c r="BA232" s="120"/>
      <c r="BB232" s="120"/>
      <c r="BC232" s="120"/>
      <c r="BD232" s="120"/>
      <c r="BE232" s="120"/>
      <c r="BF232" s="120"/>
      <c r="BG232" s="120"/>
      <c r="BH232" s="120"/>
      <c r="BI232" s="120"/>
      <c r="BJ232" s="120"/>
      <c r="BK232" s="120"/>
      <c r="BL232" s="120"/>
      <c r="BM232" s="120"/>
      <c r="BN232" s="120"/>
      <c r="BO232" s="120"/>
      <c r="BP232" s="120"/>
      <c r="BQ232" s="120"/>
      <c r="BR232" s="120"/>
      <c r="BS232" s="120"/>
      <c r="BT232" s="120"/>
      <c r="BU232" s="120"/>
      <c r="BV232" s="120"/>
      <c r="BW232" s="120"/>
      <c r="BX232" s="120"/>
      <c r="BY232" s="109"/>
      <c r="BZ232" s="109"/>
      <c r="CA232" s="954" t="s">
        <v>243</v>
      </c>
      <c r="CB232" s="955"/>
      <c r="CC232" s="955"/>
      <c r="CD232" s="955"/>
      <c r="CE232" s="955"/>
      <c r="CF232" s="956"/>
      <c r="CG232" s="996" t="s">
        <v>242</v>
      </c>
      <c r="CH232" s="923"/>
      <c r="CI232" s="923"/>
      <c r="CJ232" s="923"/>
      <c r="CK232" s="923"/>
      <c r="CL232" s="923"/>
      <c r="CM232" s="923"/>
      <c r="CN232" s="923"/>
      <c r="CO232" s="923"/>
      <c r="CP232" s="923"/>
      <c r="CQ232" s="923"/>
      <c r="CR232" s="923"/>
      <c r="CS232" s="923"/>
      <c r="CT232" s="923"/>
      <c r="CU232" s="923"/>
      <c r="CV232" s="923"/>
      <c r="CW232" s="923"/>
      <c r="CX232" s="923"/>
      <c r="CY232" s="923"/>
      <c r="CZ232" s="997"/>
      <c r="DA232" s="213"/>
      <c r="DB232" s="109"/>
      <c r="DC232" s="109"/>
      <c r="DD232" s="130"/>
      <c r="DE232" s="130"/>
      <c r="DF232" s="130"/>
      <c r="DG232" s="130"/>
      <c r="DH232" s="130"/>
      <c r="DI232" s="130"/>
      <c r="DJ232" s="109"/>
      <c r="DK232" s="109"/>
      <c r="DL232" s="116"/>
      <c r="DM232" s="943">
        <v>0.25</v>
      </c>
      <c r="DN232" s="944"/>
      <c r="DO232" s="944"/>
      <c r="DP232" s="944"/>
      <c r="DQ232" s="944"/>
      <c r="DR232" s="944"/>
      <c r="DS232" s="944"/>
      <c r="DT232" s="944"/>
      <c r="DU232" s="944"/>
      <c r="DV232" s="944"/>
      <c r="DW232" s="944"/>
      <c r="DX232" s="944"/>
      <c r="DY232" s="944"/>
      <c r="DZ232" s="944"/>
      <c r="EA232" s="944"/>
      <c r="EB232" s="945"/>
      <c r="EC232" s="969" t="s">
        <v>243</v>
      </c>
      <c r="ED232" s="970"/>
      <c r="EE232" s="970"/>
      <c r="EF232" s="970"/>
      <c r="EG232" s="970"/>
      <c r="EH232" s="970"/>
      <c r="EI232" s="970"/>
      <c r="EJ232" s="971"/>
      <c r="EK232" s="1001" t="s">
        <v>268</v>
      </c>
      <c r="EL232" s="1002"/>
      <c r="EM232" s="1002"/>
      <c r="EN232" s="1002"/>
      <c r="EO232" s="1002"/>
      <c r="EP232" s="1002"/>
      <c r="EQ232" s="1002"/>
      <c r="ER232" s="1002"/>
      <c r="ES232" s="1002"/>
      <c r="ET232" s="1002"/>
      <c r="EU232" s="1002"/>
      <c r="EV232" s="1002"/>
      <c r="EW232" s="1002"/>
      <c r="EX232" s="1002"/>
      <c r="EY232" s="1002"/>
      <c r="EZ232" s="1002"/>
      <c r="FA232" s="1002"/>
      <c r="FB232" s="1002"/>
      <c r="FC232" s="1002"/>
      <c r="FD232" s="1002"/>
      <c r="FE232" s="1002"/>
      <c r="FF232" s="1002"/>
      <c r="FG232" s="1002"/>
      <c r="FH232" s="1002"/>
      <c r="FI232" s="1002"/>
      <c r="FJ232" s="1002"/>
      <c r="FK232" s="1002"/>
      <c r="FL232" s="1002"/>
      <c r="FM232" s="1002"/>
      <c r="FN232" s="1002"/>
      <c r="FO232" s="1002"/>
      <c r="FP232" s="1003"/>
      <c r="FQ232" s="175"/>
      <c r="FR232" s="176"/>
      <c r="FS232" s="954" t="s">
        <v>243</v>
      </c>
      <c r="FT232" s="955"/>
      <c r="FU232" s="955"/>
      <c r="FV232" s="955"/>
      <c r="FW232" s="955"/>
      <c r="FX232" s="956"/>
      <c r="FY232" s="963" t="s">
        <v>242</v>
      </c>
      <c r="FZ232" s="964"/>
      <c r="GA232" s="964"/>
      <c r="GB232" s="964"/>
      <c r="GC232" s="964"/>
      <c r="GD232" s="964"/>
      <c r="GE232" s="964"/>
      <c r="GF232" s="964"/>
      <c r="GG232" s="964"/>
      <c r="GH232" s="964"/>
      <c r="GI232" s="964"/>
      <c r="GJ232" s="964"/>
      <c r="GK232" s="964"/>
      <c r="GL232" s="964"/>
      <c r="GM232" s="964"/>
      <c r="GN232" s="964"/>
      <c r="GO232" s="964"/>
      <c r="GP232" s="964"/>
      <c r="GQ232" s="964"/>
      <c r="GR232" s="965"/>
      <c r="GS232" s="109"/>
      <c r="GT232" s="109"/>
      <c r="GU232" s="109"/>
      <c r="GV232" s="109"/>
      <c r="GW232" s="116"/>
    </row>
    <row r="233" spans="1:205" ht="15" customHeight="1">
      <c r="A233" s="111"/>
      <c r="B233" s="109"/>
      <c r="C233" s="109"/>
      <c r="D233" s="109"/>
      <c r="E233" s="109"/>
      <c r="F233" s="109"/>
      <c r="G233" s="127"/>
      <c r="H233" s="127"/>
      <c r="I233" s="966" t="s">
        <v>269</v>
      </c>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8"/>
      <c r="AK233" s="969" t="s">
        <v>243</v>
      </c>
      <c r="AL233" s="970"/>
      <c r="AM233" s="970"/>
      <c r="AN233" s="970"/>
      <c r="AO233" s="970"/>
      <c r="AP233" s="970"/>
      <c r="AQ233" s="970"/>
      <c r="AR233" s="971"/>
      <c r="AS233" s="975" t="s">
        <v>265</v>
      </c>
      <c r="AT233" s="967"/>
      <c r="AU233" s="967"/>
      <c r="AV233" s="967"/>
      <c r="AW233" s="967"/>
      <c r="AX233" s="967"/>
      <c r="AY233" s="967"/>
      <c r="AZ233" s="967"/>
      <c r="BA233" s="967"/>
      <c r="BB233" s="967"/>
      <c r="BC233" s="967"/>
      <c r="BD233" s="967"/>
      <c r="BE233" s="967"/>
      <c r="BF233" s="967"/>
      <c r="BG233" s="967"/>
      <c r="BH233" s="967"/>
      <c r="BI233" s="967"/>
      <c r="BJ233" s="967"/>
      <c r="BK233" s="967"/>
      <c r="BL233" s="967"/>
      <c r="BM233" s="967"/>
      <c r="BN233" s="967"/>
      <c r="BO233" s="967"/>
      <c r="BP233" s="967"/>
      <c r="BQ233" s="967"/>
      <c r="BR233" s="967"/>
      <c r="BS233" s="967"/>
      <c r="BT233" s="967"/>
      <c r="BU233" s="967"/>
      <c r="BV233" s="967"/>
      <c r="BW233" s="967"/>
      <c r="BX233" s="967"/>
      <c r="BY233" s="967"/>
      <c r="BZ233" s="968"/>
      <c r="CA233" s="957"/>
      <c r="CB233" s="958"/>
      <c r="CC233" s="958"/>
      <c r="CD233" s="958"/>
      <c r="CE233" s="958"/>
      <c r="CF233" s="959"/>
      <c r="CG233" s="976" t="s">
        <v>270</v>
      </c>
      <c r="CH233" s="977"/>
      <c r="CI233" s="977"/>
      <c r="CJ233" s="977"/>
      <c r="CK233" s="977"/>
      <c r="CL233" s="977"/>
      <c r="CM233" s="977"/>
      <c r="CN233" s="977"/>
      <c r="CO233" s="977"/>
      <c r="CP233" s="977"/>
      <c r="CQ233" s="977"/>
      <c r="CR233" s="977"/>
      <c r="CS233" s="977"/>
      <c r="CT233" s="977"/>
      <c r="CU233" s="977"/>
      <c r="CV233" s="977"/>
      <c r="CW233" s="977"/>
      <c r="CX233" s="977"/>
      <c r="CY233" s="977"/>
      <c r="CZ233" s="978"/>
      <c r="DA233" s="966" t="s">
        <v>269</v>
      </c>
      <c r="DB233" s="967"/>
      <c r="DC233" s="967"/>
      <c r="DD233" s="967"/>
      <c r="DE233" s="967"/>
      <c r="DF233" s="967"/>
      <c r="DG233" s="967"/>
      <c r="DH233" s="967"/>
      <c r="DI233" s="967"/>
      <c r="DJ233" s="967"/>
      <c r="DK233" s="967"/>
      <c r="DL233" s="967"/>
      <c r="DM233" s="967"/>
      <c r="DN233" s="967"/>
      <c r="DO233" s="967"/>
      <c r="DP233" s="967"/>
      <c r="DQ233" s="967"/>
      <c r="DR233" s="967"/>
      <c r="DS233" s="967"/>
      <c r="DT233" s="967"/>
      <c r="DU233" s="967"/>
      <c r="DV233" s="967"/>
      <c r="DW233" s="967"/>
      <c r="DX233" s="967"/>
      <c r="DY233" s="967"/>
      <c r="DZ233" s="967"/>
      <c r="EA233" s="967"/>
      <c r="EB233" s="968"/>
      <c r="EC233" s="998"/>
      <c r="ED233" s="999"/>
      <c r="EE233" s="999"/>
      <c r="EF233" s="999"/>
      <c r="EG233" s="999"/>
      <c r="EH233" s="999"/>
      <c r="EI233" s="999"/>
      <c r="EJ233" s="1000"/>
      <c r="EK233" s="975" t="s">
        <v>265</v>
      </c>
      <c r="EL233" s="967"/>
      <c r="EM233" s="967"/>
      <c r="EN233" s="967"/>
      <c r="EO233" s="967"/>
      <c r="EP233" s="967"/>
      <c r="EQ233" s="967"/>
      <c r="ER233" s="967"/>
      <c r="ES233" s="967"/>
      <c r="ET233" s="967"/>
      <c r="EU233" s="967"/>
      <c r="EV233" s="967"/>
      <c r="EW233" s="967"/>
      <c r="EX233" s="967"/>
      <c r="EY233" s="967"/>
      <c r="EZ233" s="967"/>
      <c r="FA233" s="967"/>
      <c r="FB233" s="967"/>
      <c r="FC233" s="967"/>
      <c r="FD233" s="967"/>
      <c r="FE233" s="967"/>
      <c r="FF233" s="967"/>
      <c r="FG233" s="967"/>
      <c r="FH233" s="967"/>
      <c r="FI233" s="967"/>
      <c r="FJ233" s="967"/>
      <c r="FK233" s="967"/>
      <c r="FL233" s="967"/>
      <c r="FM233" s="967"/>
      <c r="FN233" s="967"/>
      <c r="FO233" s="967"/>
      <c r="FP233" s="967"/>
      <c r="FQ233" s="967"/>
      <c r="FR233" s="214"/>
      <c r="FS233" s="957"/>
      <c r="FT233" s="958"/>
      <c r="FU233" s="958"/>
      <c r="FV233" s="958"/>
      <c r="FW233" s="958"/>
      <c r="FX233" s="959"/>
      <c r="FY233" s="976" t="s">
        <v>270</v>
      </c>
      <c r="FZ233" s="977"/>
      <c r="GA233" s="977"/>
      <c r="GB233" s="977"/>
      <c r="GC233" s="977"/>
      <c r="GD233" s="977"/>
      <c r="GE233" s="977"/>
      <c r="GF233" s="977"/>
      <c r="GG233" s="977"/>
      <c r="GH233" s="977"/>
      <c r="GI233" s="977"/>
      <c r="GJ233" s="977"/>
      <c r="GK233" s="977"/>
      <c r="GL233" s="977"/>
      <c r="GM233" s="977"/>
      <c r="GN233" s="977"/>
      <c r="GO233" s="977"/>
      <c r="GP233" s="977"/>
      <c r="GQ233" s="977"/>
      <c r="GR233" s="978"/>
      <c r="GS233" s="109"/>
      <c r="GT233" s="109"/>
      <c r="GU233" s="109"/>
      <c r="GV233" s="109"/>
      <c r="GW233" s="116"/>
    </row>
    <row r="234" spans="1:205" ht="15" customHeight="1">
      <c r="A234" s="137"/>
      <c r="B234" s="110"/>
      <c r="C234" s="110"/>
      <c r="D234" s="110"/>
      <c r="E234" s="110"/>
      <c r="F234" s="110"/>
      <c r="G234" s="138"/>
      <c r="H234" s="138"/>
      <c r="I234" s="988" t="s">
        <v>266</v>
      </c>
      <c r="J234" s="989"/>
      <c r="K234" s="989"/>
      <c r="L234" s="989"/>
      <c r="M234" s="989"/>
      <c r="N234" s="989"/>
      <c r="O234" s="989"/>
      <c r="P234" s="989"/>
      <c r="Q234" s="989"/>
      <c r="R234" s="989"/>
      <c r="S234" s="989"/>
      <c r="T234" s="989"/>
      <c r="U234" s="989"/>
      <c r="V234" s="989"/>
      <c r="W234" s="989"/>
      <c r="X234" s="989"/>
      <c r="Y234" s="989"/>
      <c r="Z234" s="989"/>
      <c r="AA234" s="989"/>
      <c r="AB234" s="989"/>
      <c r="AC234" s="989"/>
      <c r="AD234" s="989"/>
      <c r="AE234" s="989"/>
      <c r="AF234" s="989"/>
      <c r="AG234" s="989"/>
      <c r="AH234" s="989"/>
      <c r="AI234" s="989"/>
      <c r="AJ234" s="990"/>
      <c r="AK234" s="972"/>
      <c r="AL234" s="973"/>
      <c r="AM234" s="973"/>
      <c r="AN234" s="973"/>
      <c r="AO234" s="973"/>
      <c r="AP234" s="973"/>
      <c r="AQ234" s="973"/>
      <c r="AR234" s="974"/>
      <c r="AS234" s="991" t="s">
        <v>266</v>
      </c>
      <c r="AT234" s="992"/>
      <c r="AU234" s="992"/>
      <c r="AV234" s="992"/>
      <c r="AW234" s="992"/>
      <c r="AX234" s="992"/>
      <c r="AY234" s="992"/>
      <c r="AZ234" s="992"/>
      <c r="BA234" s="992"/>
      <c r="BB234" s="992"/>
      <c r="BC234" s="992"/>
      <c r="BD234" s="992"/>
      <c r="BE234" s="992"/>
      <c r="BF234" s="992"/>
      <c r="BG234" s="992"/>
      <c r="BH234" s="992"/>
      <c r="BI234" s="992"/>
      <c r="BJ234" s="992"/>
      <c r="BK234" s="992"/>
      <c r="BL234" s="992"/>
      <c r="BM234" s="992"/>
      <c r="BN234" s="992"/>
      <c r="BO234" s="992"/>
      <c r="BP234" s="992"/>
      <c r="BQ234" s="992"/>
      <c r="BR234" s="992"/>
      <c r="BS234" s="992"/>
      <c r="BT234" s="992"/>
      <c r="BU234" s="992"/>
      <c r="BV234" s="992"/>
      <c r="BW234" s="992"/>
      <c r="BX234" s="992"/>
      <c r="BY234" s="992"/>
      <c r="BZ234" s="993"/>
      <c r="CA234" s="960"/>
      <c r="CB234" s="961"/>
      <c r="CC234" s="961"/>
      <c r="CD234" s="961"/>
      <c r="CE234" s="961"/>
      <c r="CF234" s="962"/>
      <c r="CG234" s="994" t="s">
        <v>266</v>
      </c>
      <c r="CH234" s="989"/>
      <c r="CI234" s="989"/>
      <c r="CJ234" s="989"/>
      <c r="CK234" s="989"/>
      <c r="CL234" s="989"/>
      <c r="CM234" s="989"/>
      <c r="CN234" s="989"/>
      <c r="CO234" s="989"/>
      <c r="CP234" s="989"/>
      <c r="CQ234" s="989"/>
      <c r="CR234" s="989"/>
      <c r="CS234" s="989"/>
      <c r="CT234" s="989"/>
      <c r="CU234" s="989"/>
      <c r="CV234" s="989"/>
      <c r="CW234" s="989"/>
      <c r="CX234" s="989"/>
      <c r="CY234" s="989"/>
      <c r="CZ234" s="995"/>
      <c r="DA234" s="988" t="s">
        <v>266</v>
      </c>
      <c r="DB234" s="989"/>
      <c r="DC234" s="989"/>
      <c r="DD234" s="989"/>
      <c r="DE234" s="989"/>
      <c r="DF234" s="989"/>
      <c r="DG234" s="989"/>
      <c r="DH234" s="989"/>
      <c r="DI234" s="989"/>
      <c r="DJ234" s="989"/>
      <c r="DK234" s="989"/>
      <c r="DL234" s="989"/>
      <c r="DM234" s="989"/>
      <c r="DN234" s="989"/>
      <c r="DO234" s="989"/>
      <c r="DP234" s="989"/>
      <c r="DQ234" s="989"/>
      <c r="DR234" s="989"/>
      <c r="DS234" s="989"/>
      <c r="DT234" s="989"/>
      <c r="DU234" s="989"/>
      <c r="DV234" s="989"/>
      <c r="DW234" s="989"/>
      <c r="DX234" s="989"/>
      <c r="DY234" s="989"/>
      <c r="DZ234" s="989"/>
      <c r="EA234" s="989"/>
      <c r="EB234" s="990"/>
      <c r="EC234" s="972"/>
      <c r="ED234" s="973"/>
      <c r="EE234" s="973"/>
      <c r="EF234" s="973"/>
      <c r="EG234" s="973"/>
      <c r="EH234" s="973"/>
      <c r="EI234" s="973"/>
      <c r="EJ234" s="974"/>
      <c r="EK234" s="991" t="s">
        <v>266</v>
      </c>
      <c r="EL234" s="992"/>
      <c r="EM234" s="992"/>
      <c r="EN234" s="992"/>
      <c r="EO234" s="992"/>
      <c r="EP234" s="992"/>
      <c r="EQ234" s="992"/>
      <c r="ER234" s="992"/>
      <c r="ES234" s="992"/>
      <c r="ET234" s="992"/>
      <c r="EU234" s="992"/>
      <c r="EV234" s="992"/>
      <c r="EW234" s="992"/>
      <c r="EX234" s="992"/>
      <c r="EY234" s="992"/>
      <c r="EZ234" s="992"/>
      <c r="FA234" s="992"/>
      <c r="FB234" s="992"/>
      <c r="FC234" s="992"/>
      <c r="FD234" s="992"/>
      <c r="FE234" s="992"/>
      <c r="FF234" s="992"/>
      <c r="FG234" s="992"/>
      <c r="FH234" s="992"/>
      <c r="FI234" s="992"/>
      <c r="FJ234" s="992"/>
      <c r="FK234" s="992"/>
      <c r="FL234" s="992"/>
      <c r="FM234" s="992"/>
      <c r="FN234" s="992"/>
      <c r="FO234" s="992"/>
      <c r="FP234" s="992"/>
      <c r="FQ234" s="992"/>
      <c r="FR234" s="993"/>
      <c r="FS234" s="960"/>
      <c r="FT234" s="961"/>
      <c r="FU234" s="961"/>
      <c r="FV234" s="961"/>
      <c r="FW234" s="961"/>
      <c r="FX234" s="962"/>
      <c r="FY234" s="994" t="s">
        <v>266</v>
      </c>
      <c r="FZ234" s="989"/>
      <c r="GA234" s="989"/>
      <c r="GB234" s="989"/>
      <c r="GC234" s="989"/>
      <c r="GD234" s="989"/>
      <c r="GE234" s="989"/>
      <c r="GF234" s="989"/>
      <c r="GG234" s="989"/>
      <c r="GH234" s="989"/>
      <c r="GI234" s="989"/>
      <c r="GJ234" s="989"/>
      <c r="GK234" s="989"/>
      <c r="GL234" s="989"/>
      <c r="GM234" s="989"/>
      <c r="GN234" s="989"/>
      <c r="GO234" s="989"/>
      <c r="GP234" s="989"/>
      <c r="GQ234" s="989"/>
      <c r="GR234" s="995"/>
      <c r="GS234" s="110"/>
      <c r="GT234" s="110"/>
      <c r="GU234" s="110"/>
      <c r="GV234" s="110"/>
      <c r="GW234" s="142"/>
    </row>
    <row r="235" spans="1:205">
      <c r="A235" s="111"/>
      <c r="B235" s="109"/>
      <c r="C235" s="127"/>
      <c r="D235" s="143"/>
      <c r="E235" s="111"/>
      <c r="F235" s="109"/>
      <c r="G235" s="109"/>
      <c r="H235" s="113"/>
      <c r="I235" s="112"/>
      <c r="J235" s="109"/>
      <c r="K235" s="109"/>
      <c r="L235" s="116"/>
      <c r="M235" s="111"/>
      <c r="N235" s="109"/>
      <c r="O235" s="109"/>
      <c r="P235" s="109"/>
      <c r="Q235" s="109"/>
      <c r="R235" s="109"/>
      <c r="S235" s="109"/>
      <c r="T235" s="116"/>
      <c r="U235" s="111"/>
      <c r="V235" s="109"/>
      <c r="W235" s="109"/>
      <c r="X235" s="109"/>
      <c r="Y235" s="109"/>
      <c r="Z235" s="109"/>
      <c r="AA235" s="109"/>
      <c r="AB235" s="116"/>
      <c r="AC235" s="111"/>
      <c r="AD235" s="109"/>
      <c r="AE235" s="109"/>
      <c r="AF235" s="109"/>
      <c r="AG235" s="109"/>
      <c r="AH235" s="109"/>
      <c r="AI235" s="109"/>
      <c r="AJ235" s="116"/>
      <c r="AK235" s="111"/>
      <c r="AL235" s="113"/>
      <c r="AM235" s="113"/>
      <c r="AN235" s="109"/>
      <c r="AO235" s="109"/>
      <c r="AP235" s="109"/>
      <c r="AQ235" s="109"/>
      <c r="AR235" s="116"/>
      <c r="AS235" s="111"/>
      <c r="AT235" s="109"/>
      <c r="AU235" s="109"/>
      <c r="AV235" s="109"/>
      <c r="AW235" s="109"/>
      <c r="AX235" s="109"/>
      <c r="AY235" s="109"/>
      <c r="AZ235" s="116"/>
      <c r="BA235" s="111"/>
      <c r="BB235" s="109"/>
      <c r="BC235" s="109"/>
      <c r="BD235" s="109"/>
      <c r="BE235" s="109"/>
      <c r="BF235" s="109"/>
      <c r="BG235" s="109"/>
      <c r="BH235" s="116"/>
      <c r="BI235" s="111"/>
      <c r="BJ235" s="109"/>
      <c r="BK235" s="109"/>
      <c r="BL235" s="109"/>
      <c r="BM235" s="109"/>
      <c r="BN235" s="109"/>
      <c r="BO235" s="109"/>
      <c r="BP235" s="116"/>
      <c r="BQ235" s="111"/>
      <c r="BR235" s="109"/>
      <c r="BS235" s="109"/>
      <c r="BT235" s="109"/>
      <c r="BU235" s="109"/>
      <c r="BV235" s="109"/>
      <c r="BW235" s="109"/>
      <c r="BX235" s="109"/>
      <c r="BY235" s="144"/>
      <c r="BZ235" s="109"/>
      <c r="CA235" s="111"/>
      <c r="CB235" s="109"/>
      <c r="CC235" s="113"/>
      <c r="CD235" s="109"/>
      <c r="CE235" s="109"/>
      <c r="CF235" s="116"/>
      <c r="CG235" s="111"/>
      <c r="CH235" s="109"/>
      <c r="CI235" s="109"/>
      <c r="CJ235" s="109"/>
      <c r="CK235" s="109"/>
      <c r="CL235" s="109"/>
      <c r="CM235" s="109"/>
      <c r="CN235" s="116"/>
      <c r="CO235" s="111"/>
      <c r="CP235" s="109"/>
      <c r="CQ235" s="109"/>
      <c r="CR235" s="113"/>
      <c r="CS235" s="113"/>
      <c r="CT235" s="109"/>
      <c r="CU235" s="109"/>
      <c r="CV235" s="113"/>
      <c r="CW235" s="144"/>
      <c r="CX235" s="113"/>
      <c r="CY235" s="109"/>
      <c r="CZ235" s="113"/>
      <c r="DA235" s="112"/>
      <c r="DB235" s="109"/>
      <c r="DC235" s="109"/>
      <c r="DD235" s="116"/>
      <c r="DE235" s="111"/>
      <c r="DF235" s="109"/>
      <c r="DG235" s="109"/>
      <c r="DH235" s="109"/>
      <c r="DI235" s="109"/>
      <c r="DJ235" s="109"/>
      <c r="DK235" s="109"/>
      <c r="DL235" s="116"/>
      <c r="DM235" s="111"/>
      <c r="DN235" s="109"/>
      <c r="DO235" s="109"/>
      <c r="DP235" s="109"/>
      <c r="DQ235" s="109"/>
      <c r="DR235" s="109"/>
      <c r="DS235" s="109"/>
      <c r="DT235" s="116"/>
      <c r="DU235" s="111"/>
      <c r="DV235" s="109"/>
      <c r="DW235" s="109"/>
      <c r="DX235" s="109"/>
      <c r="DY235" s="109"/>
      <c r="DZ235" s="109"/>
      <c r="EA235" s="109"/>
      <c r="EB235" s="116"/>
      <c r="EC235" s="111"/>
      <c r="ED235" s="109"/>
      <c r="EE235" s="109"/>
      <c r="EF235" s="109"/>
      <c r="EG235" s="109"/>
      <c r="EH235" s="109"/>
      <c r="EI235" s="109"/>
      <c r="EJ235" s="116"/>
      <c r="EK235" s="111"/>
      <c r="EL235" s="109"/>
      <c r="EM235" s="109"/>
      <c r="EN235" s="109"/>
      <c r="EO235" s="109"/>
      <c r="EP235" s="109"/>
      <c r="EQ235" s="109"/>
      <c r="ER235" s="116"/>
      <c r="ES235" s="111"/>
      <c r="ET235" s="109"/>
      <c r="EU235" s="109"/>
      <c r="EV235" s="109"/>
      <c r="EW235" s="109"/>
      <c r="EX235" s="109"/>
      <c r="EY235" s="109"/>
      <c r="EZ235" s="116"/>
      <c r="FA235" s="111"/>
      <c r="FB235" s="109"/>
      <c r="FC235" s="109"/>
      <c r="FD235" s="109"/>
      <c r="FE235" s="109"/>
      <c r="FF235" s="109"/>
      <c r="FG235" s="109"/>
      <c r="FH235" s="116"/>
      <c r="FI235" s="111"/>
      <c r="FJ235" s="109"/>
      <c r="FK235" s="109"/>
      <c r="FL235" s="109"/>
      <c r="FM235" s="109"/>
      <c r="FN235" s="113"/>
      <c r="FO235" s="109"/>
      <c r="FP235" s="116"/>
      <c r="FQ235" s="111"/>
      <c r="FR235" s="113"/>
      <c r="FS235" s="111"/>
      <c r="FT235" s="109"/>
      <c r="FU235" s="113"/>
      <c r="FV235" s="113"/>
      <c r="FW235" s="109"/>
      <c r="FX235" s="116"/>
      <c r="FY235" s="111"/>
      <c r="FZ235" s="109"/>
      <c r="GA235" s="109"/>
      <c r="GB235" s="109"/>
      <c r="GC235" s="109"/>
      <c r="GD235" s="109"/>
      <c r="GE235" s="109"/>
      <c r="GF235" s="116"/>
      <c r="GG235" s="111"/>
      <c r="GH235" s="109"/>
      <c r="GI235" s="109"/>
      <c r="GJ235" s="109"/>
      <c r="GK235" s="109"/>
      <c r="GL235" s="109"/>
      <c r="GM235" s="109"/>
      <c r="GN235" s="109"/>
      <c r="GO235" s="111"/>
      <c r="GP235" s="109"/>
      <c r="GQ235" s="109"/>
      <c r="GR235" s="109"/>
      <c r="GS235" s="112"/>
      <c r="GT235" s="109"/>
      <c r="GU235" s="109"/>
      <c r="GV235" s="109"/>
      <c r="GW235" s="116"/>
    </row>
    <row r="236" spans="1:205">
      <c r="A236" s="145"/>
      <c r="B236" s="146"/>
      <c r="C236" s="146"/>
      <c r="D236" s="936">
        <v>8</v>
      </c>
      <c r="E236" s="936"/>
      <c r="F236" s="122"/>
      <c r="G236" s="122"/>
      <c r="H236" s="122"/>
      <c r="I236" s="147"/>
      <c r="J236" s="122"/>
      <c r="K236" s="122"/>
      <c r="L236" s="936">
        <v>9</v>
      </c>
      <c r="M236" s="936"/>
      <c r="N236" s="936"/>
      <c r="O236" s="936"/>
      <c r="P236" s="936"/>
      <c r="Q236" s="936"/>
      <c r="R236" s="936">
        <v>10</v>
      </c>
      <c r="S236" s="936"/>
      <c r="T236" s="936"/>
      <c r="U236" s="936"/>
      <c r="V236" s="936"/>
      <c r="W236" s="936"/>
      <c r="X236" s="936"/>
      <c r="Y236" s="936"/>
      <c r="Z236" s="936">
        <v>11</v>
      </c>
      <c r="AA236" s="936"/>
      <c r="AB236" s="936"/>
      <c r="AC236" s="936"/>
      <c r="AD236" s="936"/>
      <c r="AE236" s="936"/>
      <c r="AF236" s="936"/>
      <c r="AG236" s="936"/>
      <c r="AH236" s="122"/>
      <c r="AI236" s="936">
        <v>12</v>
      </c>
      <c r="AJ236" s="936"/>
      <c r="AK236" s="936"/>
      <c r="AL236" s="122"/>
      <c r="AM236" s="122"/>
      <c r="AN236" s="122"/>
      <c r="AO236" s="122"/>
      <c r="AP236" s="936">
        <v>13</v>
      </c>
      <c r="AQ236" s="936"/>
      <c r="AR236" s="936"/>
      <c r="AS236" s="936"/>
      <c r="AT236" s="936"/>
      <c r="AU236" s="936"/>
      <c r="AV236" s="936"/>
      <c r="AW236" s="936"/>
      <c r="AX236" s="936">
        <v>14</v>
      </c>
      <c r="AY236" s="936"/>
      <c r="AZ236" s="936"/>
      <c r="BA236" s="936"/>
      <c r="BB236" s="936"/>
      <c r="BC236" s="936"/>
      <c r="BD236" s="936"/>
      <c r="BE236" s="936"/>
      <c r="BF236" s="936">
        <v>15</v>
      </c>
      <c r="BG236" s="936"/>
      <c r="BH236" s="936"/>
      <c r="BI236" s="936"/>
      <c r="BJ236" s="936"/>
      <c r="BK236" s="936"/>
      <c r="BL236" s="936"/>
      <c r="BM236" s="936"/>
      <c r="BN236" s="936">
        <v>16</v>
      </c>
      <c r="BO236" s="936"/>
      <c r="BP236" s="936"/>
      <c r="BQ236" s="936"/>
      <c r="BR236" s="936"/>
      <c r="BS236" s="936"/>
      <c r="BT236" s="122"/>
      <c r="BU236" s="122"/>
      <c r="BV236" s="122"/>
      <c r="BW236" s="936">
        <v>17</v>
      </c>
      <c r="BX236" s="936"/>
      <c r="BY236" s="936"/>
      <c r="BZ236" s="936"/>
      <c r="CA236" s="145"/>
      <c r="CB236" s="122"/>
      <c r="CC236" s="122"/>
      <c r="CD236" s="936">
        <v>18</v>
      </c>
      <c r="CE236" s="936"/>
      <c r="CF236" s="936"/>
      <c r="CG236" s="936"/>
      <c r="CH236" s="936"/>
      <c r="CI236" s="936"/>
      <c r="CJ236" s="936"/>
      <c r="CK236" s="936"/>
      <c r="CL236" s="936">
        <v>19</v>
      </c>
      <c r="CM236" s="936"/>
      <c r="CN236" s="936"/>
      <c r="CO236" s="936"/>
      <c r="CP236" s="936"/>
      <c r="CQ236" s="936"/>
      <c r="CR236" s="122"/>
      <c r="CS236" s="122"/>
      <c r="CT236" s="936">
        <v>20</v>
      </c>
      <c r="CU236" s="936"/>
      <c r="CV236" s="936"/>
      <c r="CW236" s="936"/>
      <c r="CX236" s="936"/>
      <c r="CY236" s="936"/>
      <c r="CZ236" s="109"/>
      <c r="DA236" s="115"/>
      <c r="DB236" s="936">
        <v>21</v>
      </c>
      <c r="DC236" s="936"/>
      <c r="DD236" s="936"/>
      <c r="DE236" s="936"/>
      <c r="DF236" s="936"/>
      <c r="DG236" s="936"/>
      <c r="DH236" s="936"/>
      <c r="DI236" s="936"/>
      <c r="DJ236" s="936">
        <v>22</v>
      </c>
      <c r="DK236" s="936"/>
      <c r="DL236" s="936"/>
      <c r="DM236" s="936"/>
      <c r="DN236" s="936"/>
      <c r="DO236" s="936"/>
      <c r="DP236" s="936"/>
      <c r="DQ236" s="936"/>
      <c r="DR236" s="936">
        <v>23</v>
      </c>
      <c r="DS236" s="936"/>
      <c r="DT236" s="936"/>
      <c r="DU236" s="936"/>
      <c r="DV236" s="936"/>
      <c r="DW236" s="936"/>
      <c r="DX236" s="936"/>
      <c r="DY236" s="936"/>
      <c r="DZ236" s="936">
        <v>0</v>
      </c>
      <c r="EA236" s="936"/>
      <c r="EB236" s="936"/>
      <c r="EC236" s="936"/>
      <c r="ED236" s="936"/>
      <c r="EE236" s="936"/>
      <c r="EF236" s="936"/>
      <c r="EG236" s="936"/>
      <c r="EH236" s="936">
        <v>1</v>
      </c>
      <c r="EI236" s="936"/>
      <c r="EJ236" s="936"/>
      <c r="EK236" s="936"/>
      <c r="EL236" s="936"/>
      <c r="EM236" s="936"/>
      <c r="EN236" s="936"/>
      <c r="EO236" s="936"/>
      <c r="EP236" s="936"/>
      <c r="EQ236" s="936"/>
      <c r="ER236" s="936">
        <v>2</v>
      </c>
      <c r="ES236" s="936"/>
      <c r="ET236" s="936"/>
      <c r="EU236" s="936"/>
      <c r="EV236" s="936"/>
      <c r="EW236" s="936"/>
      <c r="EX236" s="936"/>
      <c r="EY236" s="936"/>
      <c r="EZ236" s="936">
        <v>3</v>
      </c>
      <c r="FA236" s="936"/>
      <c r="FB236" s="936"/>
      <c r="FC236" s="936"/>
      <c r="FD236" s="936"/>
      <c r="FE236" s="936"/>
      <c r="FF236" s="936"/>
      <c r="FG236" s="936"/>
      <c r="FH236" s="936">
        <v>4</v>
      </c>
      <c r="FI236" s="936"/>
      <c r="FJ236" s="936"/>
      <c r="FK236" s="936"/>
      <c r="FL236" s="936"/>
      <c r="FM236" s="936"/>
      <c r="FN236" s="122"/>
      <c r="FO236" s="122"/>
      <c r="FP236" s="936">
        <v>5</v>
      </c>
      <c r="FQ236" s="936"/>
      <c r="FR236" s="122"/>
      <c r="FS236" s="145"/>
      <c r="FT236" s="122"/>
      <c r="FU236" s="122"/>
      <c r="FV236" s="122"/>
      <c r="FW236" s="122"/>
      <c r="FX236" s="936">
        <v>6</v>
      </c>
      <c r="FY236" s="936"/>
      <c r="FZ236" s="936"/>
      <c r="GA236" s="936"/>
      <c r="GB236" s="936"/>
      <c r="GC236" s="936"/>
      <c r="GD236" s="936"/>
      <c r="GE236" s="936"/>
      <c r="GF236" s="936">
        <v>7</v>
      </c>
      <c r="GG236" s="936"/>
      <c r="GH236" s="936"/>
      <c r="GI236" s="936"/>
      <c r="GJ236" s="936"/>
      <c r="GK236" s="936"/>
      <c r="GL236" s="936"/>
      <c r="GM236" s="936"/>
      <c r="GN236" s="936">
        <v>8</v>
      </c>
      <c r="GO236" s="936"/>
      <c r="GP236" s="123"/>
      <c r="GQ236" s="123"/>
      <c r="GR236" s="123"/>
      <c r="GS236" s="149"/>
      <c r="GT236" s="123"/>
      <c r="GU236" s="123"/>
      <c r="GV236" s="123"/>
      <c r="GW236" s="150"/>
    </row>
    <row r="237" spans="1:205">
      <c r="A237" s="111"/>
      <c r="B237" s="109"/>
      <c r="C237" s="109"/>
      <c r="D237" s="109"/>
      <c r="E237" s="152"/>
      <c r="F237" s="951">
        <v>0.35416666666666669</v>
      </c>
      <c r="G237" s="951"/>
      <c r="H237" s="951"/>
      <c r="I237" s="951"/>
      <c r="J237" s="951"/>
      <c r="K237" s="951"/>
      <c r="L237" s="951"/>
      <c r="M237" s="122"/>
      <c r="N237" s="109"/>
      <c r="O237" s="109"/>
      <c r="P237" s="109"/>
      <c r="Q237" s="109"/>
      <c r="R237" s="109"/>
      <c r="S237" s="109"/>
      <c r="T237" s="122"/>
      <c r="U237" s="122"/>
      <c r="V237" s="109"/>
      <c r="W237" s="109"/>
      <c r="X237" s="109"/>
      <c r="Y237" s="109"/>
      <c r="Z237" s="109"/>
      <c r="AA237" s="109"/>
      <c r="AB237" s="122"/>
      <c r="AC237" s="122"/>
      <c r="AD237" s="109"/>
      <c r="AE237" s="109"/>
      <c r="AF237" s="109"/>
      <c r="AG237" s="109"/>
      <c r="AH237" s="109"/>
      <c r="AI237" s="153"/>
      <c r="AJ237" s="153"/>
      <c r="AK237" s="153"/>
      <c r="AL237" s="153"/>
      <c r="AM237" s="153"/>
      <c r="AN237" s="153"/>
      <c r="AO237" s="153"/>
      <c r="AP237" s="153"/>
      <c r="AQ237" s="152"/>
      <c r="AR237" s="152"/>
      <c r="AS237" s="152"/>
      <c r="AT237" s="152"/>
      <c r="AU237" s="154"/>
      <c r="AV237" s="152"/>
      <c r="AW237" s="152"/>
      <c r="AX237" s="152"/>
      <c r="AY237" s="152"/>
      <c r="AZ237" s="152"/>
      <c r="BA237" s="152"/>
      <c r="BB237" s="152"/>
      <c r="BC237" s="152"/>
      <c r="BD237" s="152"/>
      <c r="BE237" s="152"/>
      <c r="BF237" s="152"/>
      <c r="BG237" s="152"/>
      <c r="BH237" s="152"/>
      <c r="BI237" s="152"/>
      <c r="BJ237" s="152"/>
      <c r="BK237" s="152"/>
      <c r="BL237" s="152"/>
      <c r="BM237" s="152"/>
      <c r="BN237" s="152"/>
      <c r="BO237" s="152"/>
      <c r="BP237" s="152"/>
      <c r="BQ237" s="152"/>
      <c r="BR237" s="152"/>
      <c r="BS237" s="152"/>
      <c r="BT237" s="152"/>
      <c r="BU237" s="152"/>
      <c r="BV237" s="152"/>
      <c r="BW237" s="152"/>
      <c r="BX237" s="152"/>
      <c r="BY237" s="152"/>
      <c r="BZ237" s="952" t="s">
        <v>271</v>
      </c>
      <c r="CA237" s="952"/>
      <c r="CB237" s="952"/>
      <c r="CC237" s="952"/>
      <c r="CD237" s="952"/>
      <c r="CE237" s="952"/>
      <c r="CF237" s="952"/>
      <c r="CG237" s="155"/>
      <c r="CH237" s="109"/>
      <c r="CI237" s="109"/>
      <c r="CJ237" s="109"/>
      <c r="CK237" s="109"/>
      <c r="CL237" s="109"/>
      <c r="CM237" s="109"/>
      <c r="CN237" s="109"/>
      <c r="CO237" s="109"/>
      <c r="CP237" s="109"/>
      <c r="CQ237" s="109"/>
      <c r="CR237" s="109"/>
      <c r="CS237" s="109"/>
      <c r="CT237" s="109"/>
      <c r="CU237" s="109"/>
      <c r="CV237" s="109"/>
      <c r="CW237" s="951">
        <v>0.85416666666666663</v>
      </c>
      <c r="CX237" s="936"/>
      <c r="CY237" s="936"/>
      <c r="CZ237" s="936"/>
      <c r="DA237" s="936"/>
      <c r="DB237" s="936"/>
      <c r="DC237" s="936"/>
      <c r="DD237" s="936"/>
      <c r="DE237" s="109"/>
      <c r="DF237" s="109"/>
      <c r="DG237" s="109"/>
      <c r="DH237" s="109"/>
      <c r="DI237" s="109"/>
      <c r="DJ237" s="109"/>
      <c r="DK237" s="109"/>
      <c r="DL237" s="109"/>
      <c r="DM237" s="109"/>
      <c r="DN237" s="109"/>
      <c r="DO237" s="109"/>
      <c r="DP237" s="109"/>
      <c r="DQ237" s="109"/>
      <c r="DR237" s="109"/>
      <c r="DS237" s="109"/>
      <c r="DT237" s="109"/>
      <c r="DU237" s="109"/>
      <c r="DV237" s="109"/>
      <c r="DW237" s="109"/>
      <c r="DX237" s="109"/>
      <c r="DY237" s="109"/>
      <c r="DZ237" s="109"/>
      <c r="EA237" s="109"/>
      <c r="EB237" s="109"/>
      <c r="EC237" s="109"/>
      <c r="ED237" s="109"/>
      <c r="EE237" s="109"/>
      <c r="EF237" s="109"/>
      <c r="EG237" s="109"/>
      <c r="EH237" s="109"/>
      <c r="EI237" s="109"/>
      <c r="EJ237" s="109"/>
      <c r="EK237" s="109"/>
      <c r="EL237" s="109"/>
      <c r="EM237" s="109"/>
      <c r="EN237" s="109"/>
      <c r="EO237" s="109"/>
      <c r="EP237" s="109"/>
      <c r="EQ237" s="109"/>
      <c r="ER237" s="109"/>
      <c r="ES237" s="109"/>
      <c r="ET237" s="109"/>
      <c r="EU237" s="109"/>
      <c r="EV237" s="109"/>
      <c r="EW237" s="109"/>
      <c r="EX237" s="109"/>
      <c r="EY237" s="109"/>
      <c r="EZ237" s="109"/>
      <c r="FA237" s="109"/>
      <c r="FB237" s="109"/>
      <c r="FC237" s="109"/>
      <c r="FD237" s="109"/>
      <c r="FE237" s="109"/>
      <c r="FF237" s="109"/>
      <c r="FG237" s="109"/>
      <c r="FH237" s="109"/>
      <c r="FI237" s="109"/>
      <c r="FJ237" s="109"/>
      <c r="FK237" s="109"/>
      <c r="FL237" s="109"/>
      <c r="FM237" s="109"/>
      <c r="FN237" s="109"/>
      <c r="FO237" s="109"/>
      <c r="FP237" s="109"/>
      <c r="FQ237" s="953">
        <v>0.21875</v>
      </c>
      <c r="FR237" s="953"/>
      <c r="FS237" s="953"/>
      <c r="FT237" s="953"/>
      <c r="FU237" s="953"/>
      <c r="FV237" s="953"/>
      <c r="FW237" s="953"/>
      <c r="FX237" s="953"/>
      <c r="FY237" s="109"/>
      <c r="FZ237" s="109"/>
      <c r="GA237" s="109"/>
      <c r="GB237" s="109"/>
      <c r="GC237" s="109"/>
      <c r="GD237" s="109"/>
      <c r="GE237" s="109"/>
      <c r="GF237" s="109"/>
      <c r="GG237" s="109"/>
      <c r="GH237" s="109"/>
      <c r="GI237" s="109"/>
      <c r="GJ237" s="109"/>
      <c r="GK237" s="109"/>
      <c r="GL237" s="109"/>
      <c r="GM237" s="109"/>
      <c r="GN237" s="109"/>
      <c r="GO237" s="951">
        <v>0.35416666666666669</v>
      </c>
      <c r="GP237" s="951"/>
      <c r="GQ237" s="951"/>
      <c r="GR237" s="951"/>
      <c r="GS237" s="951"/>
      <c r="GT237" s="951"/>
      <c r="GU237" s="951"/>
      <c r="GV237" s="109"/>
      <c r="GW237" s="116"/>
    </row>
    <row r="238" spans="1:205">
      <c r="A238" s="215"/>
      <c r="B238" s="109"/>
      <c r="C238" s="109"/>
      <c r="D238" s="109"/>
      <c r="E238" s="152"/>
      <c r="F238" s="122"/>
      <c r="G238" s="122"/>
      <c r="H238" s="122"/>
      <c r="I238" s="122"/>
      <c r="J238" s="122"/>
      <c r="K238" s="122"/>
      <c r="L238" s="122"/>
      <c r="M238" s="122"/>
      <c r="N238" s="109"/>
      <c r="O238" s="109"/>
      <c r="P238" s="109"/>
      <c r="Q238" s="109"/>
      <c r="R238" s="109"/>
      <c r="S238" s="109"/>
      <c r="T238" s="122"/>
      <c r="U238" s="122"/>
      <c r="V238" s="109"/>
      <c r="W238" s="109"/>
      <c r="X238" s="109"/>
      <c r="Y238" s="109"/>
      <c r="Z238" s="109"/>
      <c r="AA238" s="109"/>
      <c r="AB238" s="122"/>
      <c r="AC238" s="122"/>
      <c r="AD238" s="109"/>
      <c r="AE238" s="109"/>
      <c r="AF238" s="109"/>
      <c r="AG238" s="109"/>
      <c r="AH238" s="109"/>
      <c r="AI238" s="109"/>
      <c r="AJ238" s="122"/>
      <c r="AK238" s="122"/>
      <c r="AL238" s="109"/>
      <c r="AM238" s="109"/>
      <c r="AN238" s="109"/>
      <c r="AO238" s="109"/>
      <c r="AP238" s="109"/>
      <c r="AQ238" s="109"/>
      <c r="AR238" s="109"/>
      <c r="AS238" s="109"/>
      <c r="AT238" s="109"/>
      <c r="AU238" s="109"/>
      <c r="AV238" s="109"/>
      <c r="AW238" s="109"/>
      <c r="AX238" s="109"/>
      <c r="AY238" s="109"/>
      <c r="AZ238" s="109"/>
      <c r="BA238" s="152"/>
      <c r="BB238" s="152"/>
      <c r="BC238" s="152"/>
      <c r="BD238" s="152"/>
      <c r="BE238" s="152"/>
      <c r="BF238" s="152"/>
      <c r="BG238" s="152"/>
      <c r="BH238" s="152"/>
      <c r="BI238" s="152"/>
      <c r="BJ238" s="152"/>
      <c r="BK238" s="152"/>
      <c r="BL238" s="152"/>
      <c r="BM238" s="152"/>
      <c r="BN238" s="152"/>
      <c r="BO238" s="152"/>
      <c r="BP238" s="152"/>
      <c r="BQ238" s="152"/>
      <c r="BR238" s="152"/>
      <c r="BS238" s="152"/>
      <c r="BT238" s="152"/>
      <c r="BU238" s="152"/>
      <c r="BV238" s="152"/>
      <c r="BW238" s="152"/>
      <c r="BX238" s="152"/>
      <c r="BY238" s="152"/>
      <c r="BZ238" s="109"/>
      <c r="CA238" s="109"/>
      <c r="CB238" s="109"/>
      <c r="CC238" s="109"/>
      <c r="CD238" s="109"/>
      <c r="CE238" s="109"/>
      <c r="CF238" s="109"/>
      <c r="CG238" s="155"/>
      <c r="CH238" s="109"/>
      <c r="CI238" s="109"/>
      <c r="CJ238" s="109"/>
      <c r="CK238" s="109"/>
      <c r="CL238" s="109"/>
      <c r="CM238" s="109"/>
      <c r="CN238" s="109"/>
      <c r="CO238" s="109"/>
      <c r="CP238" s="109"/>
      <c r="CQ238" s="109"/>
      <c r="CR238" s="109"/>
      <c r="CS238" s="109"/>
      <c r="CT238" s="109"/>
      <c r="CU238" s="109"/>
      <c r="CV238" s="109"/>
      <c r="CW238" s="109"/>
      <c r="CX238" s="946" t="s">
        <v>272</v>
      </c>
      <c r="CY238" s="946"/>
      <c r="CZ238" s="946"/>
      <c r="DA238" s="946"/>
      <c r="DB238" s="946"/>
      <c r="DC238" s="946"/>
      <c r="DD238" s="109"/>
      <c r="DE238" s="109"/>
      <c r="DF238" s="109"/>
      <c r="DG238" s="109"/>
      <c r="DH238" s="109"/>
      <c r="DI238" s="109"/>
      <c r="DJ238" s="109"/>
      <c r="DK238" s="109"/>
      <c r="DL238" s="109"/>
      <c r="DM238" s="109"/>
      <c r="DN238" s="109"/>
      <c r="DO238" s="109"/>
      <c r="DP238" s="109"/>
      <c r="DQ238" s="109"/>
      <c r="DR238" s="109"/>
      <c r="DS238" s="109"/>
      <c r="DT238" s="109"/>
      <c r="DU238" s="109"/>
      <c r="DV238" s="109"/>
      <c r="DW238" s="109"/>
      <c r="DX238" s="109"/>
      <c r="DY238" s="109"/>
      <c r="DZ238" s="109"/>
      <c r="EA238" s="109"/>
      <c r="EB238" s="109"/>
      <c r="EC238" s="109"/>
      <c r="ED238" s="109"/>
      <c r="EE238" s="109"/>
      <c r="EF238" s="109"/>
      <c r="EG238" s="109"/>
      <c r="EH238" s="109"/>
      <c r="EI238" s="109"/>
      <c r="EJ238" s="109"/>
      <c r="EK238" s="109"/>
      <c r="EL238" s="109"/>
      <c r="EM238" s="109"/>
      <c r="EN238" s="109"/>
      <c r="EO238" s="109"/>
      <c r="EP238" s="109"/>
      <c r="EQ238" s="109"/>
      <c r="ER238" s="109"/>
      <c r="ES238" s="109"/>
      <c r="ET238" s="109"/>
      <c r="EU238" s="109"/>
      <c r="EV238" s="109"/>
      <c r="EW238" s="109"/>
      <c r="EX238" s="109"/>
      <c r="EY238" s="109"/>
      <c r="EZ238" s="109"/>
      <c r="FA238" s="109"/>
      <c r="FB238" s="109"/>
      <c r="FC238" s="109"/>
      <c r="FD238" s="109"/>
      <c r="FE238" s="109"/>
      <c r="FF238" s="109"/>
      <c r="FG238" s="109"/>
      <c r="FH238" s="109"/>
      <c r="FI238" s="109"/>
      <c r="FJ238" s="109"/>
      <c r="FK238" s="109"/>
      <c r="FL238" s="109"/>
      <c r="FM238" s="109"/>
      <c r="FN238" s="109"/>
      <c r="FO238" s="109"/>
      <c r="FP238" s="109"/>
      <c r="FQ238" s="109"/>
      <c r="FR238" s="109"/>
      <c r="FS238" s="109"/>
      <c r="FT238" s="109"/>
      <c r="FU238" s="109"/>
      <c r="FV238" s="109"/>
      <c r="FW238" s="109"/>
      <c r="FX238" s="155"/>
      <c r="FY238" s="109"/>
      <c r="FZ238" s="109"/>
      <c r="GA238" s="109"/>
      <c r="GB238" s="109"/>
      <c r="GC238" s="109"/>
      <c r="GD238" s="109"/>
      <c r="GE238" s="109"/>
      <c r="GF238" s="109"/>
      <c r="GG238" s="109"/>
      <c r="GH238" s="109"/>
      <c r="GI238" s="109"/>
      <c r="GJ238" s="109"/>
      <c r="GK238" s="109"/>
      <c r="GL238" s="109"/>
      <c r="GM238" s="109"/>
      <c r="GN238" s="109"/>
      <c r="GO238" s="109"/>
      <c r="GP238" s="109"/>
      <c r="GQ238" s="109"/>
      <c r="GR238" s="109"/>
      <c r="GS238" s="109"/>
      <c r="GT238" s="109"/>
      <c r="GU238" s="109"/>
      <c r="GV238" s="109"/>
      <c r="GW238" s="116"/>
    </row>
    <row r="239" spans="1:205">
      <c r="A239" s="215"/>
      <c r="B239" s="109"/>
      <c r="C239" s="109"/>
      <c r="D239" s="109"/>
      <c r="E239" s="152"/>
      <c r="F239" s="122"/>
      <c r="G239" s="122"/>
      <c r="H239" s="122"/>
      <c r="I239" s="122"/>
      <c r="J239" s="122"/>
      <c r="K239" s="122"/>
      <c r="L239" s="122"/>
      <c r="M239" s="122"/>
      <c r="N239" s="109"/>
      <c r="O239" s="109"/>
      <c r="P239" s="109"/>
      <c r="Q239" s="109"/>
      <c r="R239" s="109"/>
      <c r="S239" s="109"/>
      <c r="T239" s="122"/>
      <c r="U239" s="122"/>
      <c r="V239" s="109"/>
      <c r="W239" s="109"/>
      <c r="X239" s="109"/>
      <c r="Y239" s="109"/>
      <c r="Z239" s="109"/>
      <c r="AA239" s="109"/>
      <c r="AB239" s="122"/>
      <c r="AC239" s="122"/>
      <c r="AD239" s="109"/>
      <c r="AE239" s="109"/>
      <c r="AF239" s="109"/>
      <c r="AG239" s="109"/>
      <c r="AH239" s="109"/>
      <c r="AI239" s="109"/>
      <c r="AJ239" s="122"/>
      <c r="AK239" s="122"/>
      <c r="AL239" s="109"/>
      <c r="AM239" s="109"/>
      <c r="AN239" s="109"/>
      <c r="AO239" s="109"/>
      <c r="AP239" s="109"/>
      <c r="AQ239" s="109"/>
      <c r="AR239" s="109"/>
      <c r="AS239" s="109"/>
      <c r="AT239" s="109"/>
      <c r="AU239" s="109"/>
      <c r="AV239" s="109"/>
      <c r="AW239" s="109"/>
      <c r="AX239" s="109"/>
      <c r="AY239" s="109"/>
      <c r="AZ239" s="109"/>
      <c r="BA239" s="152"/>
      <c r="BB239" s="152"/>
      <c r="BC239" s="152"/>
      <c r="BD239" s="152"/>
      <c r="BE239" s="152"/>
      <c r="BF239" s="152"/>
      <c r="BG239" s="152"/>
      <c r="BH239" s="152"/>
      <c r="BI239" s="152"/>
      <c r="BJ239" s="152"/>
      <c r="BK239" s="152"/>
      <c r="BL239" s="152"/>
      <c r="BM239" s="152"/>
      <c r="BN239" s="152"/>
      <c r="BO239" s="152"/>
      <c r="BP239" s="152"/>
      <c r="BQ239" s="152"/>
      <c r="BR239" s="152"/>
      <c r="BS239" s="152"/>
      <c r="BT239" s="152"/>
      <c r="BU239" s="152"/>
      <c r="BV239" s="152"/>
      <c r="BW239" s="152"/>
      <c r="BX239" s="152"/>
      <c r="BY239" s="152"/>
      <c r="BZ239" s="109"/>
      <c r="CA239" s="109"/>
      <c r="CB239" s="109"/>
      <c r="CC239" s="109"/>
      <c r="CD239" s="109"/>
      <c r="CE239" s="109"/>
      <c r="CF239" s="109"/>
      <c r="CG239" s="155"/>
      <c r="CH239" s="109"/>
      <c r="CI239" s="109"/>
      <c r="CJ239" s="109"/>
      <c r="CK239" s="109"/>
      <c r="CL239" s="109"/>
      <c r="CM239" s="109"/>
      <c r="CN239" s="109"/>
      <c r="CO239" s="109"/>
      <c r="CP239" s="109"/>
      <c r="CQ239" s="109"/>
      <c r="CR239" s="109"/>
      <c r="CS239" s="109"/>
      <c r="CT239" s="109"/>
      <c r="CU239" s="109"/>
      <c r="CV239" s="109"/>
      <c r="CW239" s="109"/>
      <c r="CX239" s="205"/>
      <c r="CY239" s="205"/>
      <c r="CZ239" s="205"/>
      <c r="DA239" s="205"/>
      <c r="DB239" s="205"/>
      <c r="DC239" s="205"/>
      <c r="DD239" s="109"/>
      <c r="DE239" s="109"/>
      <c r="DF239" s="109"/>
      <c r="DG239" s="109"/>
      <c r="DH239" s="109"/>
      <c r="DI239" s="109"/>
      <c r="DJ239" s="109"/>
      <c r="DK239" s="109"/>
      <c r="DL239" s="109"/>
      <c r="DM239" s="109"/>
      <c r="DN239" s="109"/>
      <c r="DO239" s="109"/>
      <c r="DP239" s="109"/>
      <c r="DQ239" s="109"/>
      <c r="DR239" s="109"/>
      <c r="DS239" s="109"/>
      <c r="DT239" s="109"/>
      <c r="DU239" s="109"/>
      <c r="DV239" s="109"/>
      <c r="DW239" s="109"/>
      <c r="DX239" s="109"/>
      <c r="DY239" s="109"/>
      <c r="DZ239" s="109"/>
      <c r="EA239" s="109"/>
      <c r="EB239" s="109"/>
      <c r="EC239" s="109"/>
      <c r="ED239" s="109"/>
      <c r="EE239" s="109"/>
      <c r="EF239" s="109"/>
      <c r="EG239" s="109"/>
      <c r="EH239" s="109"/>
      <c r="EI239" s="109"/>
      <c r="EJ239" s="109"/>
      <c r="EK239" s="109"/>
      <c r="EL239" s="109"/>
      <c r="EM239" s="109"/>
      <c r="EN239" s="109"/>
      <c r="EO239" s="109"/>
      <c r="EP239" s="109"/>
      <c r="EQ239" s="109"/>
      <c r="ER239" s="109"/>
      <c r="ES239" s="109"/>
      <c r="ET239" s="109"/>
      <c r="EU239" s="109"/>
      <c r="EV239" s="109"/>
      <c r="EW239" s="109"/>
      <c r="EX239" s="109"/>
      <c r="EY239" s="109"/>
      <c r="EZ239" s="109"/>
      <c r="FA239" s="109"/>
      <c r="FB239" s="109"/>
      <c r="FC239" s="109"/>
      <c r="FD239" s="109"/>
      <c r="FE239" s="109"/>
      <c r="FF239" s="109"/>
      <c r="FG239" s="109"/>
      <c r="FH239" s="109"/>
      <c r="FI239" s="109"/>
      <c r="FJ239" s="109"/>
      <c r="FK239" s="109"/>
      <c r="FL239" s="109"/>
      <c r="FM239" s="109"/>
      <c r="FN239" s="109"/>
      <c r="FO239" s="109"/>
      <c r="FP239" s="109"/>
      <c r="FQ239" s="109"/>
      <c r="FR239" s="109"/>
      <c r="FS239" s="109"/>
      <c r="FT239" s="109"/>
      <c r="FU239" s="109"/>
      <c r="FV239" s="109"/>
      <c r="FW239" s="109"/>
      <c r="FX239" s="155"/>
      <c r="FY239" s="109"/>
      <c r="FZ239" s="109"/>
      <c r="GA239" s="109"/>
      <c r="GB239" s="109"/>
      <c r="GC239" s="109"/>
      <c r="GD239" s="109"/>
      <c r="GE239" s="109"/>
      <c r="GF239" s="109"/>
      <c r="GG239" s="109"/>
      <c r="GH239" s="109"/>
      <c r="GI239" s="109"/>
      <c r="GJ239" s="109"/>
      <c r="GK239" s="109"/>
      <c r="GL239" s="109"/>
      <c r="GM239" s="109"/>
      <c r="GN239" s="109"/>
      <c r="GO239" s="109"/>
      <c r="GP239" s="109"/>
      <c r="GQ239" s="109"/>
      <c r="GR239" s="109"/>
      <c r="GS239" s="109"/>
      <c r="GT239" s="109"/>
      <c r="GU239" s="109"/>
      <c r="GV239" s="109"/>
      <c r="GW239" s="116"/>
    </row>
    <row r="240" spans="1:205" ht="13.2">
      <c r="A240" s="215"/>
      <c r="B240" s="109"/>
      <c r="C240" s="109"/>
      <c r="D240" s="109"/>
      <c r="E240" s="152"/>
      <c r="F240" s="122"/>
      <c r="G240" s="122"/>
      <c r="H240" s="122"/>
      <c r="I240" s="161" t="s">
        <v>245</v>
      </c>
      <c r="J240" s="161"/>
      <c r="K240" s="161"/>
      <c r="L240" s="161"/>
      <c r="M240" s="161"/>
      <c r="N240" s="161"/>
      <c r="O240" s="161"/>
      <c r="P240" s="161"/>
      <c r="Q240" s="161"/>
      <c r="R240" s="161"/>
      <c r="S240" s="161"/>
      <c r="T240" s="161"/>
      <c r="U240" s="161"/>
      <c r="V240" s="161"/>
      <c r="W240" s="161"/>
      <c r="X240" s="161"/>
      <c r="Y240" s="162"/>
      <c r="Z240" s="161"/>
      <c r="AA240" s="161"/>
      <c r="AB240" s="161"/>
      <c r="AC240" s="161"/>
      <c r="AD240" s="161"/>
      <c r="AE240" s="161"/>
      <c r="AF240" s="161"/>
      <c r="AG240" s="161"/>
      <c r="AH240" s="161"/>
      <c r="AI240" s="161"/>
      <c r="AJ240" s="161"/>
      <c r="AK240" s="161"/>
      <c r="AL240" s="109"/>
      <c r="AM240" s="109"/>
      <c r="AN240" s="109"/>
      <c r="AO240" s="109"/>
      <c r="AP240" s="109"/>
      <c r="AQ240" s="109"/>
      <c r="AR240" s="109"/>
      <c r="AS240" s="109"/>
      <c r="AT240" s="109"/>
      <c r="AU240" s="109"/>
      <c r="AV240" s="109"/>
      <c r="AW240" s="109"/>
      <c r="AX240" s="109"/>
      <c r="AY240" s="109"/>
      <c r="AZ240" s="109"/>
      <c r="BA240" s="109"/>
      <c r="BB240" s="109"/>
      <c r="BC240" s="109"/>
      <c r="BD240" s="109"/>
      <c r="BE240" s="109"/>
      <c r="BF240" s="109"/>
      <c r="BG240" s="109"/>
      <c r="BH240" s="109"/>
      <c r="BI240" s="109"/>
      <c r="BJ240" s="109"/>
      <c r="BK240" s="109"/>
      <c r="BL240" s="109"/>
      <c r="BM240" s="109"/>
      <c r="BN240" s="109"/>
      <c r="BO240" s="109"/>
      <c r="BP240" s="109"/>
      <c r="BQ240" s="109"/>
      <c r="BR240" s="109"/>
      <c r="BS240" s="109"/>
      <c r="BT240" s="109"/>
      <c r="BU240" s="109"/>
      <c r="BV240" s="152"/>
      <c r="BW240" s="152"/>
      <c r="BX240" s="152"/>
      <c r="BY240" s="152"/>
      <c r="BZ240" s="109"/>
      <c r="CA240" s="109"/>
      <c r="CB240" s="109"/>
      <c r="CC240" s="109"/>
      <c r="CD240" s="109"/>
      <c r="CE240" s="109"/>
      <c r="CF240" s="109"/>
      <c r="CG240" s="155"/>
      <c r="CH240" s="109"/>
      <c r="CI240" s="109"/>
      <c r="CJ240" s="109"/>
      <c r="CK240" s="109"/>
      <c r="CL240" s="109"/>
      <c r="CM240" s="109"/>
      <c r="CN240" s="109"/>
      <c r="CO240" s="109"/>
      <c r="CP240" s="109"/>
      <c r="CQ240" s="109"/>
      <c r="CR240" s="109"/>
      <c r="CS240" s="109"/>
      <c r="CT240" s="109"/>
      <c r="CU240" s="109"/>
      <c r="CV240" s="109"/>
      <c r="CW240" s="109"/>
      <c r="CX240" s="205"/>
      <c r="CY240" s="205"/>
      <c r="CZ240" s="205"/>
      <c r="DA240" s="205"/>
      <c r="DB240" s="205"/>
      <c r="DC240" s="205"/>
      <c r="DD240" s="109"/>
      <c r="DE240" s="109"/>
      <c r="DF240" s="109"/>
      <c r="DG240" s="109"/>
      <c r="DH240" s="109"/>
      <c r="DI240" s="109"/>
      <c r="DJ240" s="109"/>
      <c r="DK240" s="109"/>
      <c r="DL240" s="109"/>
      <c r="DM240" s="109"/>
      <c r="DN240" s="109"/>
      <c r="DO240" s="109"/>
      <c r="DP240" s="109"/>
      <c r="DQ240" s="109"/>
      <c r="DR240" s="109"/>
      <c r="DS240" s="109"/>
      <c r="DT240" s="109"/>
      <c r="DU240" s="109"/>
      <c r="DV240" s="109"/>
      <c r="DW240" s="109"/>
      <c r="DX240" s="109"/>
      <c r="DY240" s="109"/>
      <c r="DZ240" s="109"/>
      <c r="EA240" s="109"/>
      <c r="EB240" s="109"/>
      <c r="EC240" s="109"/>
      <c r="ED240" s="109"/>
      <c r="EE240" s="109"/>
      <c r="EF240" s="109"/>
      <c r="EG240" s="109"/>
      <c r="EH240" s="109"/>
      <c r="EI240" s="109"/>
      <c r="EJ240" s="109"/>
      <c r="EK240" s="109"/>
      <c r="EL240" s="109"/>
      <c r="EM240" s="109"/>
      <c r="EN240" s="109"/>
      <c r="EO240" s="109"/>
      <c r="EP240" s="109"/>
      <c r="EQ240" s="109"/>
      <c r="ER240" s="109"/>
      <c r="ES240" s="109"/>
      <c r="ET240" s="109"/>
      <c r="EU240" s="109"/>
      <c r="EV240" s="109"/>
      <c r="EW240" s="109"/>
      <c r="EX240" s="109"/>
      <c r="EY240" s="109"/>
      <c r="EZ240" s="109"/>
      <c r="FA240" s="109"/>
      <c r="FB240" s="109"/>
      <c r="FC240" s="109"/>
      <c r="FD240" s="109"/>
      <c r="FE240" s="109"/>
      <c r="FF240" s="109"/>
      <c r="FG240" s="109"/>
      <c r="FH240" s="109"/>
      <c r="FI240" s="109"/>
      <c r="FJ240" s="109"/>
      <c r="FK240" s="109"/>
      <c r="FL240" s="109"/>
      <c r="FM240" s="109"/>
      <c r="FN240" s="109"/>
      <c r="FO240" s="109"/>
      <c r="FP240" s="109"/>
      <c r="FQ240" s="109"/>
      <c r="FR240" s="109"/>
      <c r="FS240" s="109"/>
      <c r="FT240" s="109"/>
      <c r="FU240" s="109"/>
      <c r="FV240" s="109"/>
      <c r="FW240" s="109"/>
      <c r="FX240" s="155"/>
      <c r="FY240" s="109"/>
      <c r="FZ240" s="109"/>
      <c r="GA240" s="109"/>
      <c r="GB240" s="109"/>
      <c r="GC240" s="109"/>
      <c r="GD240" s="109"/>
      <c r="GE240" s="109"/>
      <c r="GF240" s="109"/>
      <c r="GG240" s="109"/>
      <c r="GH240" s="109"/>
      <c r="GI240" s="109"/>
      <c r="GJ240" s="109"/>
      <c r="GK240" s="109"/>
      <c r="GL240" s="109"/>
      <c r="GM240" s="109"/>
      <c r="GN240" s="109"/>
      <c r="GO240" s="109"/>
      <c r="GP240" s="109"/>
      <c r="GQ240" s="109"/>
      <c r="GR240" s="109"/>
      <c r="GS240" s="109"/>
      <c r="GT240" s="109"/>
      <c r="GU240" s="109"/>
      <c r="GV240" s="109"/>
      <c r="GW240" s="116"/>
    </row>
    <row r="241" spans="1:205" ht="6" customHeight="1">
      <c r="A241" s="215"/>
      <c r="B241" s="109"/>
      <c r="C241" s="109"/>
      <c r="D241" s="109"/>
      <c r="E241" s="152"/>
      <c r="F241" s="122"/>
      <c r="G241" s="122"/>
      <c r="H241" s="122"/>
      <c r="I241" s="161"/>
      <c r="J241" s="161"/>
      <c r="K241" s="161"/>
      <c r="L241" s="161"/>
      <c r="M241" s="161"/>
      <c r="N241" s="161"/>
      <c r="O241" s="161"/>
      <c r="P241" s="161"/>
      <c r="Q241" s="161"/>
      <c r="R241" s="161"/>
      <c r="S241" s="161"/>
      <c r="T241" s="161"/>
      <c r="U241" s="161"/>
      <c r="V241" s="161"/>
      <c r="W241" s="161"/>
      <c r="X241" s="161"/>
      <c r="Y241" s="162"/>
      <c r="Z241" s="161"/>
      <c r="AA241" s="161"/>
      <c r="AB241" s="161"/>
      <c r="AC241" s="161"/>
      <c r="AD241" s="161"/>
      <c r="AE241" s="161"/>
      <c r="AF241" s="161"/>
      <c r="AG241" s="161"/>
      <c r="AH241" s="161"/>
      <c r="AI241" s="161"/>
      <c r="AJ241" s="161"/>
      <c r="AK241" s="161"/>
      <c r="AL241" s="109"/>
      <c r="AM241" s="109"/>
      <c r="AN241" s="109"/>
      <c r="AO241" s="109"/>
      <c r="AP241" s="109"/>
      <c r="AQ241" s="109"/>
      <c r="AR241" s="109"/>
      <c r="AS241" s="109"/>
      <c r="AT241" s="109"/>
      <c r="AU241" s="109"/>
      <c r="AV241" s="109"/>
      <c r="AW241" s="109"/>
      <c r="AX241" s="109"/>
      <c r="AY241" s="109"/>
      <c r="AZ241" s="109"/>
      <c r="BA241" s="109"/>
      <c r="BB241" s="109"/>
      <c r="BC241" s="109"/>
      <c r="BD241" s="109"/>
      <c r="BE241" s="109"/>
      <c r="BF241" s="109"/>
      <c r="BG241" s="109"/>
      <c r="BH241" s="109"/>
      <c r="BI241" s="109"/>
      <c r="BJ241" s="109"/>
      <c r="BK241" s="109"/>
      <c r="BL241" s="109"/>
      <c r="BM241" s="109"/>
      <c r="BN241" s="109"/>
      <c r="BO241" s="109"/>
      <c r="BP241" s="109"/>
      <c r="BQ241" s="109"/>
      <c r="BR241" s="109"/>
      <c r="BS241" s="109"/>
      <c r="BT241" s="109"/>
      <c r="BU241" s="109"/>
      <c r="BV241" s="152"/>
      <c r="BW241" s="152"/>
      <c r="BX241" s="152"/>
      <c r="BY241" s="152"/>
      <c r="BZ241" s="109"/>
      <c r="CA241" s="109"/>
      <c r="CB241" s="109"/>
      <c r="CC241" s="109"/>
      <c r="CD241" s="109"/>
      <c r="CE241" s="109"/>
      <c r="CF241" s="109"/>
      <c r="CG241" s="155"/>
      <c r="CH241" s="109"/>
      <c r="CI241" s="109"/>
      <c r="CJ241" s="109"/>
      <c r="CK241" s="109"/>
      <c r="CL241" s="109"/>
      <c r="CM241" s="109"/>
      <c r="CN241" s="109"/>
      <c r="CO241" s="109"/>
      <c r="CP241" s="109"/>
      <c r="CQ241" s="109"/>
      <c r="CR241" s="109"/>
      <c r="CS241" s="109"/>
      <c r="CT241" s="109"/>
      <c r="CU241" s="109"/>
      <c r="CV241" s="109"/>
      <c r="CW241" s="109"/>
      <c r="CX241" s="205"/>
      <c r="CY241" s="205"/>
      <c r="CZ241" s="205"/>
      <c r="DA241" s="205"/>
      <c r="DB241" s="205"/>
      <c r="DC241" s="205"/>
      <c r="DD241" s="109"/>
      <c r="DE241" s="109"/>
      <c r="DF241" s="109"/>
      <c r="DG241" s="109"/>
      <c r="DH241" s="109"/>
      <c r="DI241" s="109"/>
      <c r="DJ241" s="109"/>
      <c r="DK241" s="109"/>
      <c r="DL241" s="109"/>
      <c r="DM241" s="109"/>
      <c r="DN241" s="109"/>
      <c r="DO241" s="109"/>
      <c r="DP241" s="109"/>
      <c r="DQ241" s="109"/>
      <c r="DR241" s="109"/>
      <c r="DS241" s="109"/>
      <c r="DT241" s="109"/>
      <c r="DU241" s="109"/>
      <c r="DV241" s="109"/>
      <c r="DW241" s="109"/>
      <c r="DX241" s="109"/>
      <c r="DY241" s="109"/>
      <c r="DZ241" s="109"/>
      <c r="EA241" s="109"/>
      <c r="EB241" s="109"/>
      <c r="EC241" s="109"/>
      <c r="ED241" s="109"/>
      <c r="EE241" s="109"/>
      <c r="EF241" s="109"/>
      <c r="EG241" s="109"/>
      <c r="EH241" s="109"/>
      <c r="EI241" s="109"/>
      <c r="EJ241" s="109"/>
      <c r="EK241" s="109"/>
      <c r="EL241" s="109"/>
      <c r="EM241" s="109"/>
      <c r="EN241" s="109"/>
      <c r="EO241" s="109"/>
      <c r="EP241" s="109"/>
      <c r="EQ241" s="109"/>
      <c r="ER241" s="109"/>
      <c r="ES241" s="109"/>
      <c r="ET241" s="109"/>
      <c r="EU241" s="109"/>
      <c r="EV241" s="109"/>
      <c r="EW241" s="109"/>
      <c r="EX241" s="109"/>
      <c r="EY241" s="109"/>
      <c r="EZ241" s="109"/>
      <c r="FA241" s="109"/>
      <c r="FB241" s="109"/>
      <c r="FC241" s="109"/>
      <c r="FD241" s="109"/>
      <c r="FE241" s="109"/>
      <c r="FF241" s="109"/>
      <c r="FG241" s="109"/>
      <c r="FH241" s="109"/>
      <c r="FI241" s="109"/>
      <c r="FJ241" s="109"/>
      <c r="FK241" s="109"/>
      <c r="FL241" s="109"/>
      <c r="FM241" s="109"/>
      <c r="FN241" s="109"/>
      <c r="FO241" s="109"/>
      <c r="FP241" s="109"/>
      <c r="FQ241" s="109"/>
      <c r="FR241" s="109"/>
      <c r="FS241" s="109"/>
      <c r="FT241" s="109"/>
      <c r="FU241" s="109"/>
      <c r="FV241" s="109"/>
      <c r="FW241" s="109"/>
      <c r="FX241" s="155"/>
      <c r="FY241" s="109"/>
      <c r="FZ241" s="109"/>
      <c r="GA241" s="109"/>
      <c r="GB241" s="109"/>
      <c r="GC241" s="109"/>
      <c r="GD241" s="109"/>
      <c r="GE241" s="109"/>
      <c r="GF241" s="109"/>
      <c r="GG241" s="109"/>
      <c r="GH241" s="109"/>
      <c r="GI241" s="109"/>
      <c r="GJ241" s="109"/>
      <c r="GK241" s="109"/>
      <c r="GL241" s="109"/>
      <c r="GM241" s="109"/>
      <c r="GN241" s="109"/>
      <c r="GO241" s="109"/>
      <c r="GP241" s="109"/>
      <c r="GQ241" s="109"/>
      <c r="GR241" s="109"/>
      <c r="GS241" s="109"/>
      <c r="GT241" s="109"/>
      <c r="GU241" s="109"/>
      <c r="GV241" s="109"/>
      <c r="GW241" s="116"/>
    </row>
    <row r="242" spans="1:205" ht="13.2">
      <c r="A242" s="215"/>
      <c r="B242" s="109"/>
      <c r="C242" s="109"/>
      <c r="D242" s="109"/>
      <c r="E242" s="152"/>
      <c r="F242" s="122"/>
      <c r="G242" s="122"/>
      <c r="H242" s="122"/>
      <c r="I242" s="161"/>
      <c r="J242" s="161"/>
      <c r="K242" s="161" t="s">
        <v>246</v>
      </c>
      <c r="L242" s="161"/>
      <c r="M242" s="161"/>
      <c r="N242" s="161"/>
      <c r="O242" s="161"/>
      <c r="P242" s="161"/>
      <c r="Q242" s="161"/>
      <c r="R242" s="161"/>
      <c r="S242" s="161"/>
      <c r="T242" s="161"/>
      <c r="U242" s="161"/>
      <c r="V242" s="161"/>
      <c r="W242" s="161"/>
      <c r="X242" s="161"/>
      <c r="Y242" s="162"/>
      <c r="Z242" s="161"/>
      <c r="AA242" s="161"/>
      <c r="AB242" s="160"/>
      <c r="AC242" s="160"/>
      <c r="AD242" s="160"/>
      <c r="AE242" s="160"/>
      <c r="AF242" s="160"/>
      <c r="AG242" s="160"/>
      <c r="AH242" s="160"/>
      <c r="AI242" s="160"/>
      <c r="AJ242" s="161" t="s">
        <v>273</v>
      </c>
      <c r="AK242" s="161"/>
      <c r="AL242" s="109"/>
      <c r="AM242" s="109"/>
      <c r="AN242" s="109"/>
      <c r="AO242" s="109"/>
      <c r="AP242" s="109"/>
      <c r="AQ242" s="109"/>
      <c r="AR242" s="109"/>
      <c r="AS242" s="109"/>
      <c r="AT242" s="109"/>
      <c r="AU242" s="109"/>
      <c r="AV242" s="109"/>
      <c r="AW242" s="109"/>
      <c r="AX242" s="109"/>
      <c r="AY242" s="109"/>
      <c r="AZ242" s="109"/>
      <c r="BA242" s="109"/>
      <c r="BB242" s="109"/>
      <c r="BC242" s="109"/>
      <c r="BD242" s="109"/>
      <c r="BE242" s="109"/>
      <c r="BF242" s="109"/>
      <c r="BG242" s="109"/>
      <c r="BH242" s="109"/>
      <c r="BI242" s="109"/>
      <c r="BJ242" s="109"/>
      <c r="BK242" s="109"/>
      <c r="BL242" s="109"/>
      <c r="BM242" s="109"/>
      <c r="BN242" s="109"/>
      <c r="BO242" s="109"/>
      <c r="BP242" s="109"/>
      <c r="BQ242" s="109"/>
      <c r="BR242" s="109"/>
      <c r="BS242" s="109"/>
      <c r="BT242" s="109"/>
      <c r="BU242" s="109"/>
      <c r="BV242" s="152"/>
      <c r="BW242" s="152"/>
      <c r="BX242" s="152"/>
      <c r="BY242" s="152"/>
      <c r="BZ242" s="109"/>
      <c r="CA242" s="109"/>
      <c r="CB242" s="109"/>
      <c r="CC242" s="109"/>
      <c r="CD242" s="109"/>
      <c r="CE242" s="109"/>
      <c r="CF242" s="109"/>
      <c r="CG242" s="155"/>
      <c r="CH242" s="109"/>
      <c r="CI242" s="109"/>
      <c r="CJ242" s="109"/>
      <c r="CK242" s="109"/>
      <c r="CL242" s="109"/>
      <c r="CM242" s="109"/>
      <c r="CN242" s="109"/>
      <c r="CO242" s="109"/>
      <c r="CP242" s="109"/>
      <c r="CQ242" s="109"/>
      <c r="CR242" s="109"/>
      <c r="CS242" s="109"/>
      <c r="CT242" s="109"/>
      <c r="CU242" s="109"/>
      <c r="CV242" s="109"/>
      <c r="CW242" s="109"/>
      <c r="CX242" s="205"/>
      <c r="CY242" s="205"/>
      <c r="CZ242" s="205"/>
      <c r="DA242" s="205"/>
      <c r="DB242" s="205"/>
      <c r="DC242" s="205"/>
      <c r="DD242" s="109"/>
      <c r="DE242" s="109"/>
      <c r="DF242" s="109"/>
      <c r="DG242" s="109"/>
      <c r="DH242" s="109"/>
      <c r="DI242" s="109"/>
      <c r="DJ242" s="109"/>
      <c r="DK242" s="109"/>
      <c r="DL242" s="109"/>
      <c r="DM242" s="109"/>
      <c r="DN242" s="109"/>
      <c r="DO242" s="109"/>
      <c r="DP242" s="109"/>
      <c r="DQ242" s="109"/>
      <c r="DR242" s="109"/>
      <c r="DS242" s="109"/>
      <c r="DT242" s="109"/>
      <c r="DU242" s="109"/>
      <c r="DV242" s="109"/>
      <c r="DW242" s="109"/>
      <c r="DX242" s="109"/>
      <c r="DY242" s="109"/>
      <c r="DZ242" s="109"/>
      <c r="EA242" s="109"/>
      <c r="EB242" s="109"/>
      <c r="EC242" s="109"/>
      <c r="ED242" s="109"/>
      <c r="EE242" s="109"/>
      <c r="EF242" s="109"/>
      <c r="EG242" s="109"/>
      <c r="EH242" s="109"/>
      <c r="EI242" s="109"/>
      <c r="EJ242" s="109"/>
      <c r="EK242" s="109"/>
      <c r="EL242" s="109"/>
      <c r="EM242" s="109"/>
      <c r="EN242" s="109"/>
      <c r="EO242" s="109"/>
      <c r="EP242" s="109"/>
      <c r="EQ242" s="109"/>
      <c r="ER242" s="109"/>
      <c r="ES242" s="109"/>
      <c r="ET242" s="109"/>
      <c r="EU242" s="109"/>
      <c r="EV242" s="109"/>
      <c r="EW242" s="109"/>
      <c r="EX242" s="109"/>
      <c r="EY242" s="109"/>
      <c r="EZ242" s="109"/>
      <c r="FA242" s="109"/>
      <c r="FB242" s="109"/>
      <c r="FC242" s="109"/>
      <c r="FD242" s="109"/>
      <c r="FE242" s="109"/>
      <c r="FF242" s="109"/>
      <c r="FG242" s="109"/>
      <c r="FH242" s="109"/>
      <c r="FI242" s="109"/>
      <c r="FJ242" s="109"/>
      <c r="FK242" s="109"/>
      <c r="FL242" s="109"/>
      <c r="FM242" s="109"/>
      <c r="FN242" s="109"/>
      <c r="FO242" s="109"/>
      <c r="FP242" s="109"/>
      <c r="FQ242" s="109"/>
      <c r="FR242" s="109"/>
      <c r="FS242" s="109"/>
      <c r="FT242" s="109"/>
      <c r="FU242" s="109"/>
      <c r="FV242" s="109"/>
      <c r="FW242" s="109"/>
      <c r="FX242" s="155"/>
      <c r="FY242" s="109"/>
      <c r="FZ242" s="109"/>
      <c r="GA242" s="109"/>
      <c r="GB242" s="109"/>
      <c r="GC242" s="109"/>
      <c r="GD242" s="109"/>
      <c r="GE242" s="109"/>
      <c r="GF242" s="109"/>
      <c r="GG242" s="109"/>
      <c r="GH242" s="109"/>
      <c r="GI242" s="109"/>
      <c r="GJ242" s="109"/>
      <c r="GK242" s="109"/>
      <c r="GL242" s="109"/>
      <c r="GM242" s="109"/>
      <c r="GN242" s="109"/>
      <c r="GO242" s="109"/>
      <c r="GP242" s="109"/>
      <c r="GQ242" s="109"/>
      <c r="GR242" s="109"/>
      <c r="GS242" s="109"/>
      <c r="GT242" s="109"/>
      <c r="GU242" s="109"/>
      <c r="GV242" s="109"/>
      <c r="GW242" s="116"/>
    </row>
    <row r="243" spans="1:205" ht="6" customHeight="1">
      <c r="A243" s="215"/>
      <c r="B243" s="109"/>
      <c r="C243" s="109"/>
      <c r="D243" s="109"/>
      <c r="E243" s="152"/>
      <c r="F243" s="122"/>
      <c r="G243" s="122"/>
      <c r="H243" s="122"/>
      <c r="I243" s="161"/>
      <c r="J243" s="161"/>
      <c r="K243" s="161"/>
      <c r="L243" s="161"/>
      <c r="M243" s="161"/>
      <c r="N243" s="161"/>
      <c r="O243" s="161"/>
      <c r="P243" s="161"/>
      <c r="Q243" s="161"/>
      <c r="R243" s="161"/>
      <c r="S243" s="161"/>
      <c r="T243" s="161"/>
      <c r="U243" s="161"/>
      <c r="V243" s="161"/>
      <c r="W243" s="161"/>
      <c r="X243" s="161"/>
      <c r="Y243" s="162"/>
      <c r="Z243" s="161"/>
      <c r="AA243" s="161"/>
      <c r="AB243" s="160"/>
      <c r="AC243" s="160"/>
      <c r="AD243" s="160"/>
      <c r="AE243" s="160"/>
      <c r="AF243" s="160"/>
      <c r="AG243" s="160"/>
      <c r="AH243" s="160"/>
      <c r="AI243" s="160"/>
      <c r="AJ243" s="161"/>
      <c r="AK243" s="161"/>
      <c r="AL243" s="109"/>
      <c r="AM243" s="109"/>
      <c r="AN243" s="109"/>
      <c r="AO243" s="109"/>
      <c r="AP243" s="109"/>
      <c r="AQ243" s="109"/>
      <c r="AR243" s="109"/>
      <c r="AS243" s="109"/>
      <c r="AT243" s="109"/>
      <c r="AU243" s="109"/>
      <c r="AV243" s="109"/>
      <c r="AW243" s="109"/>
      <c r="AX243" s="109"/>
      <c r="AY243" s="109"/>
      <c r="AZ243" s="109"/>
      <c r="BA243" s="109"/>
      <c r="BB243" s="109"/>
      <c r="BC243" s="109"/>
      <c r="BD243" s="109"/>
      <c r="BE243" s="109"/>
      <c r="BF243" s="109"/>
      <c r="BG243" s="109"/>
      <c r="BH243" s="109"/>
      <c r="BI243" s="109"/>
      <c r="BJ243" s="109"/>
      <c r="BK243" s="109"/>
      <c r="BL243" s="109"/>
      <c r="BM243" s="109"/>
      <c r="BN243" s="109"/>
      <c r="BO243" s="109"/>
      <c r="BP243" s="109"/>
      <c r="BQ243" s="109"/>
      <c r="BR243" s="109"/>
      <c r="BS243" s="109"/>
      <c r="BT243" s="109"/>
      <c r="BU243" s="109"/>
      <c r="BV243" s="152"/>
      <c r="BW243" s="152"/>
      <c r="BX243" s="152"/>
      <c r="BY243" s="152"/>
      <c r="BZ243" s="109"/>
      <c r="CA243" s="109"/>
      <c r="CB243" s="109"/>
      <c r="CC243" s="109"/>
      <c r="CD243" s="109"/>
      <c r="CE243" s="109"/>
      <c r="CF243" s="109"/>
      <c r="CG243" s="155"/>
      <c r="CH243" s="109"/>
      <c r="CI243" s="109"/>
      <c r="CJ243" s="109"/>
      <c r="CK243" s="109"/>
      <c r="CL243" s="109"/>
      <c r="CM243" s="109"/>
      <c r="CN243" s="109"/>
      <c r="CO243" s="109"/>
      <c r="CP243" s="109"/>
      <c r="CQ243" s="109"/>
      <c r="CR243" s="109"/>
      <c r="CS243" s="109"/>
      <c r="CT243" s="109"/>
      <c r="CU243" s="109"/>
      <c r="CV243" s="109"/>
      <c r="CW243" s="109"/>
      <c r="CX243" s="205"/>
      <c r="CY243" s="205"/>
      <c r="CZ243" s="205"/>
      <c r="DA243" s="205"/>
      <c r="DB243" s="205"/>
      <c r="DC243" s="205"/>
      <c r="DD243" s="109"/>
      <c r="DE243" s="109"/>
      <c r="DF243" s="109"/>
      <c r="DG243" s="109"/>
      <c r="DH243" s="109"/>
      <c r="DI243" s="109"/>
      <c r="DJ243" s="109"/>
      <c r="DK243" s="109"/>
      <c r="DL243" s="109"/>
      <c r="DM243" s="109"/>
      <c r="DN243" s="109"/>
      <c r="DO243" s="109"/>
      <c r="DP243" s="109"/>
      <c r="DQ243" s="109"/>
      <c r="DR243" s="109"/>
      <c r="DS243" s="109"/>
      <c r="DT243" s="109"/>
      <c r="DU243" s="109"/>
      <c r="DV243" s="109"/>
      <c r="DW243" s="109"/>
      <c r="DX243" s="109"/>
      <c r="DY243" s="109"/>
      <c r="DZ243" s="109"/>
      <c r="EA243" s="109"/>
      <c r="EB243" s="109"/>
      <c r="EC243" s="109"/>
      <c r="ED243" s="109"/>
      <c r="EE243" s="109"/>
      <c r="EF243" s="109"/>
      <c r="EG243" s="109"/>
      <c r="EH243" s="109"/>
      <c r="EI243" s="109"/>
      <c r="EJ243" s="109"/>
      <c r="EK243" s="109"/>
      <c r="EL243" s="109"/>
      <c r="EM243" s="109"/>
      <c r="EN243" s="109"/>
      <c r="EO243" s="109"/>
      <c r="EP243" s="109"/>
      <c r="EQ243" s="109"/>
      <c r="ER243" s="109"/>
      <c r="ES243" s="109"/>
      <c r="ET243" s="109"/>
      <c r="EU243" s="109"/>
      <c r="EV243" s="109"/>
      <c r="EW243" s="109"/>
      <c r="EX243" s="109"/>
      <c r="EY243" s="109"/>
      <c r="EZ243" s="109"/>
      <c r="FA243" s="109"/>
      <c r="FB243" s="109"/>
      <c r="FC243" s="109"/>
      <c r="FD243" s="109"/>
      <c r="FE243" s="109"/>
      <c r="FF243" s="109"/>
      <c r="FG243" s="109"/>
      <c r="FH243" s="109"/>
      <c r="FI243" s="109"/>
      <c r="FJ243" s="109"/>
      <c r="FK243" s="109"/>
      <c r="FL243" s="109"/>
      <c r="FM243" s="109"/>
      <c r="FN243" s="109"/>
      <c r="FO243" s="109"/>
      <c r="FP243" s="109"/>
      <c r="FQ243" s="109"/>
      <c r="FR243" s="109"/>
      <c r="FS243" s="109"/>
      <c r="FT243" s="109"/>
      <c r="FU243" s="109"/>
      <c r="FV243" s="109"/>
      <c r="FW243" s="109"/>
      <c r="FX243" s="155"/>
      <c r="FY243" s="109"/>
      <c r="FZ243" s="109"/>
      <c r="GA243" s="109"/>
      <c r="GB243" s="109"/>
      <c r="GC243" s="109"/>
      <c r="GD243" s="109"/>
      <c r="GE243" s="109"/>
      <c r="GF243" s="109"/>
      <c r="GG243" s="109"/>
      <c r="GH243" s="109"/>
      <c r="GI243" s="109"/>
      <c r="GJ243" s="109"/>
      <c r="GK243" s="109"/>
      <c r="GL243" s="109"/>
      <c r="GM243" s="109"/>
      <c r="GN243" s="109"/>
      <c r="GO243" s="109"/>
      <c r="GP243" s="109"/>
      <c r="GQ243" s="109"/>
      <c r="GR243" s="109"/>
      <c r="GS243" s="109"/>
      <c r="GT243" s="109"/>
      <c r="GU243" s="109"/>
      <c r="GV243" s="109"/>
      <c r="GW243" s="116"/>
    </row>
    <row r="244" spans="1:205" ht="13.2">
      <c r="A244" s="215"/>
      <c r="B244" s="109"/>
      <c r="C244" s="109"/>
      <c r="D244" s="109"/>
      <c r="E244" s="152"/>
      <c r="F244" s="122"/>
      <c r="G244" s="122"/>
      <c r="H244" s="122"/>
      <c r="I244" s="161"/>
      <c r="J244" s="161"/>
      <c r="K244" s="161" t="s">
        <v>249</v>
      </c>
      <c r="L244" s="161"/>
      <c r="M244" s="161"/>
      <c r="N244" s="161"/>
      <c r="O244" s="161"/>
      <c r="P244" s="161"/>
      <c r="Q244" s="161"/>
      <c r="R244" s="161"/>
      <c r="S244" s="161"/>
      <c r="T244" s="161"/>
      <c r="U244" s="161"/>
      <c r="V244" s="161"/>
      <c r="W244" s="161"/>
      <c r="X244" s="161"/>
      <c r="Y244" s="161"/>
      <c r="Z244" s="161"/>
      <c r="AA244" s="161"/>
      <c r="AB244" s="160"/>
      <c r="AC244" s="160"/>
      <c r="AD244" s="160"/>
      <c r="AE244" s="160"/>
      <c r="AF244" s="160"/>
      <c r="AG244" s="160"/>
      <c r="AH244" s="160"/>
      <c r="AI244" s="160"/>
      <c r="AJ244" s="161" t="s">
        <v>274</v>
      </c>
      <c r="AK244" s="161"/>
      <c r="AL244" s="109"/>
      <c r="AM244" s="109"/>
      <c r="AN244" s="109"/>
      <c r="AO244" s="109"/>
      <c r="AP244" s="109"/>
      <c r="AQ244" s="109"/>
      <c r="AR244" s="109"/>
      <c r="AS244" s="109"/>
      <c r="AT244" s="109"/>
      <c r="AU244" s="109"/>
      <c r="AV244" s="109"/>
      <c r="AW244" s="109"/>
      <c r="AX244" s="109"/>
      <c r="AY244" s="109"/>
      <c r="AZ244" s="109"/>
      <c r="BA244" s="109"/>
      <c r="BB244" s="109"/>
      <c r="BC244" s="109"/>
      <c r="BD244" s="109"/>
      <c r="BE244" s="109"/>
      <c r="BF244" s="109"/>
      <c r="BG244" s="109"/>
      <c r="BH244" s="109"/>
      <c r="BI244" s="109"/>
      <c r="BJ244" s="109"/>
      <c r="BK244" s="109"/>
      <c r="BL244" s="109"/>
      <c r="BM244" s="109"/>
      <c r="BN244" s="109"/>
      <c r="BO244" s="109"/>
      <c r="BP244" s="109"/>
      <c r="BQ244" s="109"/>
      <c r="BR244" s="109"/>
      <c r="BS244" s="109"/>
      <c r="BT244" s="109"/>
      <c r="BU244" s="109"/>
      <c r="BV244" s="152"/>
      <c r="BW244" s="152"/>
      <c r="BX244" s="152"/>
      <c r="BY244" s="152"/>
      <c r="BZ244" s="109"/>
      <c r="CA244" s="109"/>
      <c r="CB244" s="109"/>
      <c r="CC244" s="109"/>
      <c r="CD244" s="109"/>
      <c r="CE244" s="109"/>
      <c r="CF244" s="109"/>
      <c r="CG244" s="155"/>
      <c r="CH244" s="109"/>
      <c r="CI244" s="109"/>
      <c r="CJ244" s="109"/>
      <c r="CK244" s="109"/>
      <c r="CL244" s="109"/>
      <c r="CM244" s="109"/>
      <c r="CN244" s="109"/>
      <c r="CO244" s="109"/>
      <c r="CP244" s="109"/>
      <c r="CQ244" s="109"/>
      <c r="CR244" s="109"/>
      <c r="CS244" s="109"/>
      <c r="CT244" s="109"/>
      <c r="CU244" s="109"/>
      <c r="CV244" s="109"/>
      <c r="CW244" s="109"/>
      <c r="CX244" s="205"/>
      <c r="CY244" s="205"/>
      <c r="CZ244" s="205"/>
      <c r="DA244" s="205"/>
      <c r="DB244" s="205"/>
      <c r="DC244" s="205"/>
      <c r="DD244" s="109"/>
      <c r="DE244" s="109"/>
      <c r="DF244" s="109"/>
      <c r="DG244" s="109"/>
      <c r="DH244" s="109"/>
      <c r="DI244" s="109"/>
      <c r="DJ244" s="109"/>
      <c r="DK244" s="109"/>
      <c r="DL244" s="109"/>
      <c r="DM244" s="109"/>
      <c r="DN244" s="109"/>
      <c r="DO244" s="109"/>
      <c r="DP244" s="109"/>
      <c r="DQ244" s="109"/>
      <c r="DR244" s="109"/>
      <c r="DS244" s="109"/>
      <c r="DT244" s="109"/>
      <c r="DU244" s="109"/>
      <c r="DV244" s="109"/>
      <c r="DW244" s="109"/>
      <c r="DX244" s="109"/>
      <c r="DY244" s="109"/>
      <c r="DZ244" s="109"/>
      <c r="EA244" s="109"/>
      <c r="EB244" s="109"/>
      <c r="EC244" s="109"/>
      <c r="ED244" s="109"/>
      <c r="EE244" s="109"/>
      <c r="EF244" s="109"/>
      <c r="EG244" s="109"/>
      <c r="EH244" s="109"/>
      <c r="EI244" s="109"/>
      <c r="EJ244" s="109"/>
      <c r="EK244" s="109"/>
      <c r="EL244" s="109"/>
      <c r="EM244" s="109"/>
      <c r="EN244" s="109"/>
      <c r="EO244" s="109"/>
      <c r="EP244" s="109"/>
      <c r="EQ244" s="109"/>
      <c r="ER244" s="109"/>
      <c r="ES244" s="109"/>
      <c r="ET244" s="109"/>
      <c r="EU244" s="109"/>
      <c r="EV244" s="109"/>
      <c r="EW244" s="109"/>
      <c r="EX244" s="109"/>
      <c r="EY244" s="109"/>
      <c r="EZ244" s="109"/>
      <c r="FA244" s="109"/>
      <c r="FB244" s="109"/>
      <c r="FC244" s="109"/>
      <c r="FD244" s="109"/>
      <c r="FE244" s="109"/>
      <c r="FF244" s="109"/>
      <c r="FG244" s="109"/>
      <c r="FH244" s="109"/>
      <c r="FI244" s="109"/>
      <c r="FJ244" s="109"/>
      <c r="FK244" s="109"/>
      <c r="FL244" s="109"/>
      <c r="FM244" s="109"/>
      <c r="FN244" s="109"/>
      <c r="FO244" s="109"/>
      <c r="FP244" s="109"/>
      <c r="FQ244" s="109"/>
      <c r="FR244" s="109"/>
      <c r="FS244" s="109"/>
      <c r="FT244" s="109"/>
      <c r="FU244" s="109"/>
      <c r="FV244" s="109"/>
      <c r="FW244" s="109"/>
      <c r="FX244" s="155"/>
      <c r="FY244" s="109"/>
      <c r="FZ244" s="109"/>
      <c r="GA244" s="109"/>
      <c r="GB244" s="109"/>
      <c r="GC244" s="109"/>
      <c r="GD244" s="109"/>
      <c r="GE244" s="109"/>
      <c r="GF244" s="109"/>
      <c r="GG244" s="109"/>
      <c r="GH244" s="109"/>
      <c r="GI244" s="109"/>
      <c r="GJ244" s="109"/>
      <c r="GK244" s="109"/>
      <c r="GL244" s="109"/>
      <c r="GM244" s="109"/>
      <c r="GN244" s="109"/>
      <c r="GO244" s="109"/>
      <c r="GP244" s="109"/>
      <c r="GQ244" s="109"/>
      <c r="GR244" s="109"/>
      <c r="GS244" s="109"/>
      <c r="GT244" s="109"/>
      <c r="GU244" s="109"/>
      <c r="GV244" s="109"/>
      <c r="GW244" s="116"/>
    </row>
    <row r="245" spans="1:205" ht="6" customHeight="1">
      <c r="A245" s="215"/>
      <c r="B245" s="109"/>
      <c r="C245" s="109"/>
      <c r="D245" s="109"/>
      <c r="E245" s="152"/>
      <c r="F245" s="122"/>
      <c r="G245" s="122"/>
      <c r="H245" s="122"/>
      <c r="I245" s="161"/>
      <c r="J245" s="161"/>
      <c r="K245" s="161"/>
      <c r="L245" s="161"/>
      <c r="M245" s="161"/>
      <c r="N245" s="161"/>
      <c r="O245" s="161"/>
      <c r="P245" s="161"/>
      <c r="Q245" s="161"/>
      <c r="R245" s="161"/>
      <c r="S245" s="161"/>
      <c r="T245" s="161"/>
      <c r="U245" s="161"/>
      <c r="V245" s="161"/>
      <c r="W245" s="161"/>
      <c r="X245" s="161"/>
      <c r="Y245" s="162"/>
      <c r="Z245" s="161"/>
      <c r="AA245" s="161"/>
      <c r="AB245" s="160"/>
      <c r="AC245" s="160"/>
      <c r="AD245" s="160"/>
      <c r="AE245" s="160"/>
      <c r="AF245" s="160"/>
      <c r="AG245" s="160"/>
      <c r="AH245" s="160"/>
      <c r="AI245" s="160"/>
      <c r="AJ245" s="161"/>
      <c r="AK245" s="161"/>
      <c r="AL245" s="109"/>
      <c r="AM245" s="109"/>
      <c r="AN245" s="109"/>
      <c r="AO245" s="109"/>
      <c r="AP245" s="109"/>
      <c r="AQ245" s="109"/>
      <c r="AR245" s="109"/>
      <c r="AS245" s="109"/>
      <c r="AT245" s="109"/>
      <c r="AU245" s="109"/>
      <c r="AV245" s="109"/>
      <c r="AW245" s="109"/>
      <c r="AX245" s="109"/>
      <c r="AY245" s="109"/>
      <c r="AZ245" s="109"/>
      <c r="BA245" s="109"/>
      <c r="BB245" s="109"/>
      <c r="BC245" s="109"/>
      <c r="BD245" s="109"/>
      <c r="BE245" s="109"/>
      <c r="BF245" s="109"/>
      <c r="BG245" s="109"/>
      <c r="BH245" s="109"/>
      <c r="BI245" s="109"/>
      <c r="BJ245" s="109"/>
      <c r="BK245" s="109"/>
      <c r="BL245" s="109"/>
      <c r="BM245" s="109"/>
      <c r="BN245" s="109"/>
      <c r="BO245" s="109"/>
      <c r="BP245" s="109"/>
      <c r="BQ245" s="109"/>
      <c r="BR245" s="109"/>
      <c r="BS245" s="109"/>
      <c r="BT245" s="109"/>
      <c r="BU245" s="109"/>
      <c r="BV245" s="152"/>
      <c r="BW245" s="152"/>
      <c r="BX245" s="152"/>
      <c r="BY245" s="152"/>
      <c r="BZ245" s="109"/>
      <c r="CA245" s="109"/>
      <c r="CB245" s="109"/>
      <c r="CC245" s="109"/>
      <c r="CD245" s="109"/>
      <c r="CE245" s="109"/>
      <c r="CF245" s="109"/>
      <c r="CG245" s="155"/>
      <c r="CH245" s="109"/>
      <c r="CI245" s="109"/>
      <c r="CJ245" s="109"/>
      <c r="CK245" s="109"/>
      <c r="CL245" s="109"/>
      <c r="CM245" s="109"/>
      <c r="CN245" s="109"/>
      <c r="CO245" s="109"/>
      <c r="CP245" s="109"/>
      <c r="CQ245" s="109"/>
      <c r="CR245" s="109"/>
      <c r="CS245" s="109"/>
      <c r="CT245" s="109"/>
      <c r="CU245" s="109"/>
      <c r="CV245" s="109"/>
      <c r="CW245" s="109"/>
      <c r="CX245" s="205"/>
      <c r="CY245" s="205"/>
      <c r="CZ245" s="205"/>
      <c r="DA245" s="205"/>
      <c r="DB245" s="205"/>
      <c r="DC245" s="205"/>
      <c r="DD245" s="109"/>
      <c r="DE245" s="109"/>
      <c r="DF245" s="109"/>
      <c r="DG245" s="109"/>
      <c r="DH245" s="109"/>
      <c r="DI245" s="109"/>
      <c r="DJ245" s="109"/>
      <c r="DK245" s="109"/>
      <c r="DL245" s="109"/>
      <c r="DM245" s="109"/>
      <c r="DN245" s="109"/>
      <c r="DO245" s="109"/>
      <c r="DP245" s="109"/>
      <c r="DQ245" s="109"/>
      <c r="DR245" s="109"/>
      <c r="DS245" s="109"/>
      <c r="DT245" s="109"/>
      <c r="DU245" s="109"/>
      <c r="DV245" s="109"/>
      <c r="DW245" s="109"/>
      <c r="DX245" s="109"/>
      <c r="DY245" s="109"/>
      <c r="DZ245" s="109"/>
      <c r="EA245" s="109"/>
      <c r="EB245" s="109"/>
      <c r="EC245" s="109"/>
      <c r="ED245" s="109"/>
      <c r="EE245" s="109"/>
      <c r="EF245" s="109"/>
      <c r="EG245" s="109"/>
      <c r="EH245" s="109"/>
      <c r="EI245" s="109"/>
      <c r="EJ245" s="109"/>
      <c r="EK245" s="109"/>
      <c r="EL245" s="109"/>
      <c r="EM245" s="109"/>
      <c r="EN245" s="109"/>
      <c r="EO245" s="109"/>
      <c r="EP245" s="109"/>
      <c r="EQ245" s="109"/>
      <c r="ER245" s="109"/>
      <c r="ES245" s="109"/>
      <c r="ET245" s="109"/>
      <c r="EU245" s="109"/>
      <c r="EV245" s="109"/>
      <c r="EW245" s="109"/>
      <c r="EX245" s="109"/>
      <c r="EY245" s="109"/>
      <c r="EZ245" s="109"/>
      <c r="FA245" s="109"/>
      <c r="FB245" s="109"/>
      <c r="FC245" s="109"/>
      <c r="FD245" s="109"/>
      <c r="FE245" s="109"/>
      <c r="FF245" s="109"/>
      <c r="FG245" s="109"/>
      <c r="FH245" s="109"/>
      <c r="FI245" s="109"/>
      <c r="FJ245" s="109"/>
      <c r="FK245" s="109"/>
      <c r="FL245" s="109"/>
      <c r="FM245" s="109"/>
      <c r="FN245" s="109"/>
      <c r="FO245" s="109"/>
      <c r="FP245" s="109"/>
      <c r="FQ245" s="109"/>
      <c r="FR245" s="109"/>
      <c r="FS245" s="109"/>
      <c r="FT245" s="109"/>
      <c r="FU245" s="109"/>
      <c r="FV245" s="109"/>
      <c r="FW245" s="109"/>
      <c r="FX245" s="155"/>
      <c r="FY245" s="109"/>
      <c r="FZ245" s="109"/>
      <c r="GA245" s="109"/>
      <c r="GB245" s="109"/>
      <c r="GC245" s="109"/>
      <c r="GD245" s="109"/>
      <c r="GE245" s="109"/>
      <c r="GF245" s="109"/>
      <c r="GG245" s="109"/>
      <c r="GH245" s="109"/>
      <c r="GI245" s="109"/>
      <c r="GJ245" s="109"/>
      <c r="GK245" s="109"/>
      <c r="GL245" s="109"/>
      <c r="GM245" s="109"/>
      <c r="GN245" s="109"/>
      <c r="GO245" s="109"/>
      <c r="GP245" s="109"/>
      <c r="GQ245" s="109"/>
      <c r="GR245" s="109"/>
      <c r="GS245" s="109"/>
      <c r="GT245" s="109"/>
      <c r="GU245" s="109"/>
      <c r="GV245" s="109"/>
      <c r="GW245" s="116"/>
    </row>
    <row r="246" spans="1:205" ht="13.2">
      <c r="A246" s="215"/>
      <c r="B246" s="109"/>
      <c r="C246" s="109"/>
      <c r="D246" s="109"/>
      <c r="E246" s="152"/>
      <c r="F246" s="122"/>
      <c r="G246" s="122"/>
      <c r="H246" s="122"/>
      <c r="I246" s="161"/>
      <c r="J246" s="161"/>
      <c r="K246" s="161" t="s">
        <v>252</v>
      </c>
      <c r="L246" s="161"/>
      <c r="M246" s="161"/>
      <c r="N246" s="161"/>
      <c r="O246" s="161"/>
      <c r="P246" s="161"/>
      <c r="Q246" s="161"/>
      <c r="R246" s="161"/>
      <c r="S246" s="161"/>
      <c r="T246" s="161"/>
      <c r="U246" s="161"/>
      <c r="V246" s="161"/>
      <c r="W246" s="161"/>
      <c r="X246" s="161"/>
      <c r="Y246" s="162"/>
      <c r="Z246" s="161"/>
      <c r="AA246" s="161"/>
      <c r="AB246" s="160"/>
      <c r="AC246" s="160"/>
      <c r="AD246" s="160"/>
      <c r="AE246" s="160"/>
      <c r="AF246" s="160"/>
      <c r="AG246" s="160"/>
      <c r="AH246" s="160"/>
      <c r="AI246" s="160"/>
      <c r="AJ246" s="161" t="s">
        <v>275</v>
      </c>
      <c r="AK246" s="161"/>
      <c r="AL246" s="109"/>
      <c r="AM246" s="109"/>
      <c r="AN246" s="109"/>
      <c r="AO246" s="109"/>
      <c r="AP246" s="109"/>
      <c r="AQ246" s="109"/>
      <c r="AR246" s="109"/>
      <c r="AS246" s="109"/>
      <c r="AT246" s="109"/>
      <c r="AU246" s="109"/>
      <c r="AV246" s="109"/>
      <c r="AW246" s="109"/>
      <c r="AX246" s="109"/>
      <c r="AY246" s="109"/>
      <c r="AZ246" s="109"/>
      <c r="BA246" s="109"/>
      <c r="BB246" s="109"/>
      <c r="BC246" s="109"/>
      <c r="BD246" s="109"/>
      <c r="BE246" s="109"/>
      <c r="BF246" s="109"/>
      <c r="BG246" s="109"/>
      <c r="BH246" s="109"/>
      <c r="BI246" s="109"/>
      <c r="BJ246" s="109"/>
      <c r="BK246" s="109"/>
      <c r="BL246" s="109"/>
      <c r="BM246" s="109"/>
      <c r="BN246" s="109"/>
      <c r="BO246" s="109"/>
      <c r="BP246" s="109"/>
      <c r="BQ246" s="109"/>
      <c r="BR246" s="109"/>
      <c r="BS246" s="109"/>
      <c r="BT246" s="109"/>
      <c r="BU246" s="109"/>
      <c r="BV246" s="152"/>
      <c r="BW246" s="152"/>
      <c r="BX246" s="152"/>
      <c r="BY246" s="152"/>
      <c r="BZ246" s="109"/>
      <c r="CA246" s="109"/>
      <c r="CB246" s="109"/>
      <c r="CC246" s="109"/>
      <c r="CD246" s="109"/>
      <c r="CE246" s="109"/>
      <c r="CF246" s="109"/>
      <c r="CG246" s="155"/>
      <c r="CH246" s="109"/>
      <c r="CI246" s="109"/>
      <c r="CJ246" s="109"/>
      <c r="CK246" s="109"/>
      <c r="CL246" s="109"/>
      <c r="CM246" s="109"/>
      <c r="CN246" s="109"/>
      <c r="CO246" s="109"/>
      <c r="CP246" s="109"/>
      <c r="CQ246" s="109"/>
      <c r="CR246" s="109"/>
      <c r="CS246" s="109"/>
      <c r="CT246" s="109"/>
      <c r="CU246" s="109"/>
      <c r="CV246" s="109"/>
      <c r="CW246" s="109"/>
      <c r="CX246" s="205"/>
      <c r="CY246" s="205"/>
      <c r="CZ246" s="205"/>
      <c r="DA246" s="205"/>
      <c r="DB246" s="205"/>
      <c r="DC246" s="205"/>
      <c r="DD246" s="109"/>
      <c r="DE246" s="109"/>
      <c r="DF246" s="109"/>
      <c r="DG246" s="109"/>
      <c r="DH246" s="109"/>
      <c r="DI246" s="109"/>
      <c r="DJ246" s="109"/>
      <c r="DK246" s="109"/>
      <c r="DL246" s="109"/>
      <c r="DM246" s="109"/>
      <c r="DN246" s="109"/>
      <c r="DO246" s="109"/>
      <c r="DP246" s="109"/>
      <c r="DQ246" s="109"/>
      <c r="DR246" s="109"/>
      <c r="DS246" s="109"/>
      <c r="DT246" s="109"/>
      <c r="DU246" s="109"/>
      <c r="DV246" s="109"/>
      <c r="DW246" s="109"/>
      <c r="DX246" s="109"/>
      <c r="DY246" s="109"/>
      <c r="DZ246" s="109"/>
      <c r="EA246" s="109"/>
      <c r="EB246" s="109"/>
      <c r="EC246" s="109"/>
      <c r="ED246" s="109"/>
      <c r="EE246" s="109"/>
      <c r="EF246" s="109"/>
      <c r="EG246" s="109"/>
      <c r="EH246" s="109"/>
      <c r="EI246" s="109"/>
      <c r="EJ246" s="109"/>
      <c r="EK246" s="109"/>
      <c r="EL246" s="109"/>
      <c r="EM246" s="109"/>
      <c r="EN246" s="109"/>
      <c r="EO246" s="109"/>
      <c r="EP246" s="109"/>
      <c r="EQ246" s="109"/>
      <c r="ER246" s="109"/>
      <c r="ES246" s="109"/>
      <c r="ET246" s="109"/>
      <c r="EU246" s="109"/>
      <c r="EV246" s="109"/>
      <c r="EW246" s="109"/>
      <c r="EX246" s="109"/>
      <c r="EY246" s="109"/>
      <c r="EZ246" s="109"/>
      <c r="FA246" s="109"/>
      <c r="FB246" s="109"/>
      <c r="FC246" s="109"/>
      <c r="FD246" s="109"/>
      <c r="FE246" s="109"/>
      <c r="FF246" s="109"/>
      <c r="FG246" s="109"/>
      <c r="FH246" s="109"/>
      <c r="FI246" s="109"/>
      <c r="FJ246" s="109"/>
      <c r="FK246" s="109"/>
      <c r="FL246" s="109"/>
      <c r="FM246" s="109"/>
      <c r="FN246" s="109"/>
      <c r="FO246" s="109"/>
      <c r="FP246" s="109"/>
      <c r="FQ246" s="109"/>
      <c r="FR246" s="109"/>
      <c r="FS246" s="109"/>
      <c r="FT246" s="109"/>
      <c r="FU246" s="109"/>
      <c r="FV246" s="109"/>
      <c r="FW246" s="109"/>
      <c r="FX246" s="155"/>
      <c r="FY246" s="109"/>
      <c r="FZ246" s="109"/>
      <c r="GA246" s="109"/>
      <c r="GB246" s="109"/>
      <c r="GC246" s="109"/>
      <c r="GD246" s="109"/>
      <c r="GE246" s="109"/>
      <c r="GF246" s="109"/>
      <c r="GG246" s="109"/>
      <c r="GH246" s="109"/>
      <c r="GI246" s="109"/>
      <c r="GJ246" s="109"/>
      <c r="GK246" s="109"/>
      <c r="GL246" s="109"/>
      <c r="GM246" s="109"/>
      <c r="GN246" s="109"/>
      <c r="GO246" s="109"/>
      <c r="GP246" s="109"/>
      <c r="GQ246" s="109"/>
      <c r="GR246" s="109"/>
      <c r="GS246" s="109"/>
      <c r="GT246" s="109"/>
      <c r="GU246" s="109"/>
      <c r="GV246" s="109"/>
      <c r="GW246" s="116"/>
    </row>
    <row r="247" spans="1:205">
      <c r="A247" s="216"/>
      <c r="B247" s="217"/>
      <c r="C247" s="217"/>
      <c r="D247" s="217"/>
      <c r="E247" s="218"/>
      <c r="F247" s="219"/>
      <c r="G247" s="219"/>
      <c r="H247" s="219"/>
      <c r="I247" s="219"/>
      <c r="J247" s="219"/>
      <c r="K247" s="219"/>
      <c r="L247" s="219"/>
      <c r="M247" s="219"/>
      <c r="N247" s="217"/>
      <c r="O247" s="217"/>
      <c r="P247" s="217"/>
      <c r="Q247" s="217"/>
      <c r="R247" s="217"/>
      <c r="S247" s="217"/>
      <c r="T247" s="219"/>
      <c r="U247" s="219"/>
      <c r="V247" s="217"/>
      <c r="W247" s="217"/>
      <c r="X247" s="217"/>
      <c r="Y247" s="217"/>
      <c r="Z247" s="217"/>
      <c r="AA247" s="217"/>
      <c r="AB247" s="219"/>
      <c r="AC247" s="219"/>
      <c r="AD247" s="217"/>
      <c r="AE247" s="217"/>
      <c r="AF247" s="217"/>
      <c r="AG247" s="217"/>
      <c r="AH247" s="217"/>
      <c r="AI247" s="217"/>
      <c r="AJ247" s="219"/>
      <c r="AK247" s="219"/>
      <c r="AL247" s="217"/>
      <c r="AM247" s="217"/>
      <c r="AN247" s="217"/>
      <c r="AO247" s="217"/>
      <c r="AP247" s="217"/>
      <c r="AQ247" s="217"/>
      <c r="AR247" s="217"/>
      <c r="AS247" s="217"/>
      <c r="AT247" s="217"/>
      <c r="AU247" s="217"/>
      <c r="AV247" s="217"/>
      <c r="AW247" s="217"/>
      <c r="AX247" s="217"/>
      <c r="AY247" s="217"/>
      <c r="AZ247" s="217"/>
      <c r="BA247" s="218"/>
      <c r="BB247" s="218"/>
      <c r="BC247" s="218"/>
      <c r="BD247" s="218"/>
      <c r="BE247" s="218"/>
      <c r="BF247" s="218"/>
      <c r="BG247" s="218"/>
      <c r="BH247" s="218"/>
      <c r="BI247" s="218"/>
      <c r="BJ247" s="218"/>
      <c r="BK247" s="218"/>
      <c r="BL247" s="218"/>
      <c r="BM247" s="218"/>
      <c r="BN247" s="218"/>
      <c r="BO247" s="218"/>
      <c r="BP247" s="218"/>
      <c r="BQ247" s="218"/>
      <c r="BR247" s="218"/>
      <c r="BS247" s="218"/>
      <c r="BT247" s="218"/>
      <c r="BU247" s="218"/>
      <c r="BV247" s="218"/>
      <c r="BW247" s="218"/>
      <c r="BX247" s="218"/>
      <c r="BY247" s="218"/>
      <c r="BZ247" s="217"/>
      <c r="CA247" s="217"/>
      <c r="CB247" s="217"/>
      <c r="CC247" s="217"/>
      <c r="CD247" s="217"/>
      <c r="CE247" s="217"/>
      <c r="CF247" s="217"/>
      <c r="CG247" s="220"/>
      <c r="CH247" s="217"/>
      <c r="CI247" s="217"/>
      <c r="CJ247" s="217"/>
      <c r="CK247" s="217"/>
      <c r="CL247" s="217"/>
      <c r="CM247" s="217"/>
      <c r="CN247" s="217"/>
      <c r="CO247" s="217"/>
      <c r="CP247" s="217"/>
      <c r="CQ247" s="217"/>
      <c r="CR247" s="217"/>
      <c r="CS247" s="217"/>
      <c r="CT247" s="217"/>
      <c r="CU247" s="217"/>
      <c r="CV247" s="217"/>
      <c r="CW247" s="217"/>
      <c r="CX247" s="221"/>
      <c r="CY247" s="221"/>
      <c r="CZ247" s="221"/>
      <c r="DA247" s="221"/>
      <c r="DB247" s="221"/>
      <c r="DC247" s="221"/>
      <c r="DD247" s="217"/>
      <c r="DE247" s="217"/>
      <c r="DF247" s="217"/>
      <c r="DG247" s="217"/>
      <c r="DH247" s="217"/>
      <c r="DI247" s="217"/>
      <c r="DJ247" s="217"/>
      <c r="DK247" s="217"/>
      <c r="DL247" s="217"/>
      <c r="DM247" s="217"/>
      <c r="DN247" s="217"/>
      <c r="DO247" s="217"/>
      <c r="DP247" s="217"/>
      <c r="DQ247" s="217"/>
      <c r="DR247" s="217"/>
      <c r="DS247" s="217"/>
      <c r="DT247" s="217"/>
      <c r="DU247" s="217"/>
      <c r="DV247" s="217"/>
      <c r="DW247" s="217"/>
      <c r="DX247" s="217"/>
      <c r="DY247" s="217"/>
      <c r="DZ247" s="217"/>
      <c r="EA247" s="217"/>
      <c r="EB247" s="217"/>
      <c r="EC247" s="217"/>
      <c r="ED247" s="217"/>
      <c r="EE247" s="217"/>
      <c r="EF247" s="217"/>
      <c r="EG247" s="217"/>
      <c r="EH247" s="217"/>
      <c r="EI247" s="217"/>
      <c r="EJ247" s="217"/>
      <c r="EK247" s="217"/>
      <c r="EL247" s="217"/>
      <c r="EM247" s="217"/>
      <c r="EN247" s="217"/>
      <c r="EO247" s="217"/>
      <c r="EP247" s="217"/>
      <c r="EQ247" s="217"/>
      <c r="ER247" s="217"/>
      <c r="ES247" s="217"/>
      <c r="ET247" s="217"/>
      <c r="EU247" s="217"/>
      <c r="EV247" s="217"/>
      <c r="EW247" s="217"/>
      <c r="EX247" s="217"/>
      <c r="EY247" s="217"/>
      <c r="EZ247" s="217"/>
      <c r="FA247" s="217"/>
      <c r="FB247" s="217"/>
      <c r="FC247" s="217"/>
      <c r="FD247" s="217"/>
      <c r="FE247" s="217"/>
      <c r="FF247" s="217"/>
      <c r="FG247" s="217"/>
      <c r="FH247" s="217"/>
      <c r="FI247" s="217"/>
      <c r="FJ247" s="217"/>
      <c r="FK247" s="217"/>
      <c r="FL247" s="217"/>
      <c r="FM247" s="217"/>
      <c r="FN247" s="217"/>
      <c r="FO247" s="217"/>
      <c r="FP247" s="217"/>
      <c r="FQ247" s="217"/>
      <c r="FR247" s="217"/>
      <c r="FS247" s="217"/>
      <c r="FT247" s="217"/>
      <c r="FU247" s="217"/>
      <c r="FV247" s="217"/>
      <c r="FW247" s="217"/>
      <c r="FX247" s="220"/>
      <c r="FY247" s="217"/>
      <c r="FZ247" s="217"/>
      <c r="GA247" s="217"/>
      <c r="GB247" s="217"/>
      <c r="GC247" s="217"/>
      <c r="GD247" s="217"/>
      <c r="GE247" s="217"/>
      <c r="GF247" s="217"/>
      <c r="GG247" s="217"/>
      <c r="GH247" s="217"/>
      <c r="GI247" s="217"/>
      <c r="GJ247" s="217"/>
      <c r="GK247" s="217"/>
      <c r="GL247" s="217"/>
      <c r="GM247" s="217"/>
      <c r="GN247" s="217"/>
      <c r="GO247" s="217"/>
      <c r="GP247" s="217"/>
      <c r="GQ247" s="217"/>
      <c r="GR247" s="217"/>
      <c r="GS247" s="217"/>
      <c r="GT247" s="217"/>
      <c r="GU247" s="217"/>
      <c r="GV247" s="217"/>
      <c r="GW247" s="222"/>
    </row>
    <row r="248" spans="1:205">
      <c r="A248" s="215"/>
      <c r="B248" s="109"/>
      <c r="C248" s="109"/>
      <c r="D248" s="109"/>
      <c r="E248" s="152"/>
      <c r="F248" s="122"/>
      <c r="G248" s="122"/>
      <c r="H248" s="122"/>
      <c r="I248" s="122"/>
      <c r="J248" s="122"/>
      <c r="K248" s="122"/>
      <c r="L248" s="122"/>
      <c r="M248" s="122"/>
      <c r="N248" s="109"/>
      <c r="O248" s="109"/>
      <c r="P248" s="109"/>
      <c r="Q248" s="109"/>
      <c r="R248" s="109"/>
      <c r="S248" s="109"/>
      <c r="T248" s="122"/>
      <c r="U248" s="122"/>
      <c r="V248" s="109"/>
      <c r="W248" s="109"/>
      <c r="X248" s="109"/>
      <c r="Y248" s="109"/>
      <c r="Z248" s="109"/>
      <c r="AA248" s="109"/>
      <c r="AB248" s="122"/>
      <c r="AC248" s="122"/>
      <c r="AD248" s="109"/>
      <c r="AE248" s="109"/>
      <c r="AF248" s="109"/>
      <c r="AG248" s="109"/>
      <c r="AH248" s="109"/>
      <c r="AI248" s="109"/>
      <c r="AJ248" s="122"/>
      <c r="AK248" s="122"/>
      <c r="AL248" s="109"/>
      <c r="AM248" s="109"/>
      <c r="AN248" s="109"/>
      <c r="AO248" s="109"/>
      <c r="AP248" s="109"/>
      <c r="AQ248" s="109"/>
      <c r="AR248" s="109"/>
      <c r="AS248" s="109"/>
      <c r="AT248" s="109"/>
      <c r="AU248" s="109"/>
      <c r="AV248" s="109"/>
      <c r="AW248" s="109"/>
      <c r="AX248" s="109"/>
      <c r="AY248" s="109"/>
      <c r="AZ248" s="109"/>
      <c r="BA248" s="152"/>
      <c r="BB248" s="152"/>
      <c r="BC248" s="152"/>
      <c r="BD248" s="152"/>
      <c r="BE248" s="152"/>
      <c r="BF248" s="152"/>
      <c r="BG248" s="152"/>
      <c r="BH248" s="152"/>
      <c r="BI248" s="152"/>
      <c r="BJ248" s="152"/>
      <c r="BK248" s="152"/>
      <c r="BL248" s="152"/>
      <c r="BM248" s="152"/>
      <c r="BN248" s="152"/>
      <c r="BO248" s="152"/>
      <c r="BP248" s="152"/>
      <c r="BQ248" s="152"/>
      <c r="BR248" s="152"/>
      <c r="BS248" s="152"/>
      <c r="BT248" s="152"/>
      <c r="BU248" s="152"/>
      <c r="BV248" s="152"/>
      <c r="BW248" s="152"/>
      <c r="BX248" s="152"/>
      <c r="BY248" s="152"/>
      <c r="BZ248" s="109"/>
      <c r="CA248" s="109"/>
      <c r="CB248" s="109"/>
      <c r="CC248" s="109"/>
      <c r="CD248" s="109"/>
      <c r="CE248" s="109"/>
      <c r="CF248" s="109"/>
      <c r="CG248" s="155"/>
      <c r="CH248" s="109"/>
      <c r="CI248" s="109"/>
      <c r="CJ248" s="109"/>
      <c r="CK248" s="109"/>
      <c r="CL248" s="109"/>
      <c r="CM248" s="109"/>
      <c r="CN248" s="109"/>
      <c r="CO248" s="109"/>
      <c r="CP248" s="109"/>
      <c r="CQ248" s="109"/>
      <c r="CR248" s="109"/>
      <c r="CS248" s="109"/>
      <c r="CT248" s="109"/>
      <c r="CU248" s="109"/>
      <c r="CV248" s="109"/>
      <c r="CW248" s="109"/>
      <c r="CX248" s="205"/>
      <c r="CY248" s="205"/>
      <c r="CZ248" s="205"/>
      <c r="DA248" s="205"/>
      <c r="DB248" s="205"/>
      <c r="DC248" s="205"/>
      <c r="DD248" s="109"/>
      <c r="DE248" s="109"/>
      <c r="DF248" s="109"/>
      <c r="DG248" s="109"/>
      <c r="DH248" s="109"/>
      <c r="DI248" s="109"/>
      <c r="DJ248" s="109"/>
      <c r="DK248" s="109"/>
      <c r="DL248" s="109"/>
      <c r="DM248" s="109"/>
      <c r="DN248" s="109"/>
      <c r="DO248" s="109"/>
      <c r="DP248" s="109"/>
      <c r="DQ248" s="109"/>
      <c r="DR248" s="109"/>
      <c r="DS248" s="109"/>
      <c r="DT248" s="109"/>
      <c r="DU248" s="109"/>
      <c r="DV248" s="109"/>
      <c r="DW248" s="109"/>
      <c r="DX248" s="109"/>
      <c r="DY248" s="109"/>
      <c r="DZ248" s="109"/>
      <c r="EA248" s="109"/>
      <c r="EB248" s="109"/>
      <c r="EC248" s="109"/>
      <c r="ED248" s="109"/>
      <c r="EE248" s="109"/>
      <c r="EF248" s="109"/>
      <c r="EG248" s="109"/>
      <c r="EH248" s="109"/>
      <c r="EI248" s="109"/>
      <c r="EJ248" s="109"/>
      <c r="EK248" s="109"/>
      <c r="EL248" s="109"/>
      <c r="EM248" s="109"/>
      <c r="EN248" s="109"/>
      <c r="EO248" s="109"/>
      <c r="EP248" s="109"/>
      <c r="EQ248" s="109"/>
      <c r="ER248" s="109"/>
      <c r="ES248" s="109"/>
      <c r="ET248" s="109"/>
      <c r="EU248" s="109"/>
      <c r="EV248" s="109"/>
      <c r="EW248" s="109"/>
      <c r="EX248" s="109"/>
      <c r="EY248" s="109"/>
      <c r="EZ248" s="109"/>
      <c r="FA248" s="109"/>
      <c r="FB248" s="109"/>
      <c r="FC248" s="109"/>
      <c r="FD248" s="109"/>
      <c r="FE248" s="109"/>
      <c r="FF248" s="109"/>
      <c r="FG248" s="109"/>
      <c r="FH248" s="109"/>
      <c r="FI248" s="109"/>
      <c r="FJ248" s="109"/>
      <c r="FK248" s="109"/>
      <c r="FL248" s="109"/>
      <c r="FM248" s="109"/>
      <c r="FN248" s="109"/>
      <c r="FO248" s="109"/>
      <c r="FP248" s="109"/>
      <c r="FQ248" s="109"/>
      <c r="FR248" s="109"/>
      <c r="FS248" s="109"/>
      <c r="FT248" s="109"/>
      <c r="FU248" s="109"/>
      <c r="FV248" s="109"/>
      <c r="FW248" s="109"/>
      <c r="FX248" s="155"/>
      <c r="FY248" s="109"/>
      <c r="FZ248" s="109"/>
      <c r="GA248" s="109"/>
      <c r="GB248" s="109"/>
      <c r="GC248" s="109"/>
      <c r="GD248" s="109"/>
      <c r="GE248" s="109"/>
      <c r="GF248" s="109"/>
      <c r="GG248" s="109"/>
      <c r="GH248" s="109"/>
      <c r="GI248" s="109"/>
      <c r="GJ248" s="109"/>
      <c r="GK248" s="109"/>
      <c r="GL248" s="109"/>
      <c r="GM248" s="109"/>
      <c r="GN248" s="109"/>
      <c r="GO248" s="109"/>
      <c r="GP248" s="109"/>
      <c r="GQ248" s="109"/>
      <c r="GR248" s="109"/>
      <c r="GS248" s="109"/>
      <c r="GT248" s="109"/>
      <c r="GU248" s="109"/>
      <c r="GV248" s="109"/>
      <c r="GW248" s="116"/>
    </row>
    <row r="249" spans="1:205" ht="14.4">
      <c r="A249" s="144"/>
      <c r="B249" s="113"/>
      <c r="C249" s="113"/>
      <c r="D249" s="113"/>
      <c r="E249" s="206"/>
      <c r="F249" s="206"/>
      <c r="G249" s="113"/>
      <c r="H249" s="113"/>
      <c r="I249" s="1008" t="s">
        <v>276</v>
      </c>
      <c r="J249" s="1009"/>
      <c r="K249" s="1009"/>
      <c r="L249" s="1009"/>
      <c r="M249" s="1009"/>
      <c r="N249" s="1009"/>
      <c r="O249" s="1009"/>
      <c r="P249" s="1009"/>
      <c r="Q249" s="1009"/>
      <c r="R249" s="1009"/>
      <c r="S249" s="1009"/>
      <c r="T249" s="1009"/>
      <c r="U249" s="1009"/>
      <c r="V249" s="1009"/>
      <c r="W249" s="1009"/>
      <c r="X249" s="1009"/>
      <c r="Y249" s="1009"/>
      <c r="Z249" s="1009"/>
      <c r="AA249" s="1009"/>
      <c r="AB249" s="1009"/>
      <c r="AC249" s="1009"/>
      <c r="AD249" s="1009"/>
      <c r="AE249" s="1009"/>
      <c r="AF249" s="1009"/>
      <c r="AG249" s="1009"/>
      <c r="AH249" s="1009"/>
      <c r="AI249" s="1009"/>
      <c r="AJ249" s="1009"/>
      <c r="AK249" s="1009"/>
      <c r="AL249" s="1009"/>
      <c r="AM249" s="1009"/>
      <c r="AN249" s="1009"/>
      <c r="AO249" s="1009"/>
      <c r="AP249" s="1009"/>
      <c r="AQ249" s="1009"/>
      <c r="AR249" s="1009"/>
      <c r="AS249" s="1009"/>
      <c r="AT249" s="1009"/>
      <c r="AU249" s="1009"/>
      <c r="AV249" s="1009"/>
      <c r="AW249" s="1009"/>
      <c r="AX249" s="1009"/>
      <c r="AY249" s="1009"/>
      <c r="AZ249" s="1009"/>
      <c r="BA249" s="1009"/>
      <c r="BB249" s="1009"/>
      <c r="BC249" s="1009"/>
      <c r="BD249" s="1009"/>
      <c r="BE249" s="1009"/>
      <c r="BF249" s="1009"/>
      <c r="BG249" s="206"/>
      <c r="BH249" s="206"/>
      <c r="BI249" s="206"/>
      <c r="BJ249" s="206"/>
      <c r="BK249" s="206"/>
      <c r="BL249" s="206"/>
      <c r="BM249" s="206"/>
      <c r="BN249" s="206"/>
      <c r="BO249" s="206"/>
      <c r="BP249" s="206"/>
      <c r="BQ249" s="206"/>
      <c r="BR249" s="206"/>
      <c r="BS249" s="206"/>
      <c r="BT249" s="206"/>
      <c r="BU249" s="206"/>
      <c r="BV249" s="206"/>
      <c r="BW249" s="206"/>
      <c r="BX249" s="206"/>
      <c r="BY249" s="206"/>
      <c r="BZ249" s="207"/>
      <c r="CA249" s="207"/>
      <c r="CB249" s="207"/>
      <c r="CC249" s="207"/>
      <c r="CD249" s="207"/>
      <c r="CE249" s="207"/>
      <c r="CF249" s="207"/>
      <c r="CG249" s="207"/>
      <c r="CH249" s="207"/>
      <c r="CI249" s="207"/>
      <c r="CJ249" s="207"/>
      <c r="CK249" s="207"/>
      <c r="CL249" s="207"/>
      <c r="CM249" s="207"/>
      <c r="CN249" s="207"/>
      <c r="CO249" s="207"/>
      <c r="CP249" s="207"/>
      <c r="CQ249" s="207"/>
      <c r="CR249" s="207"/>
      <c r="CS249" s="207"/>
      <c r="CT249" s="113"/>
      <c r="CU249" s="113"/>
      <c r="CV249" s="113"/>
      <c r="CW249" s="113"/>
      <c r="CX249" s="113"/>
      <c r="CY249" s="113"/>
      <c r="CZ249" s="196"/>
      <c r="DA249" s="113"/>
      <c r="DB249" s="113"/>
      <c r="DC249" s="113"/>
      <c r="DD249" s="113"/>
      <c r="DE249" s="113"/>
      <c r="DF249" s="113"/>
      <c r="DG249" s="113"/>
      <c r="DH249" s="113"/>
      <c r="DI249" s="113"/>
      <c r="DJ249" s="113"/>
      <c r="DK249" s="113"/>
      <c r="DL249" s="113"/>
      <c r="DM249" s="113"/>
      <c r="DN249" s="113"/>
      <c r="DO249" s="113"/>
      <c r="DP249" s="113"/>
      <c r="DQ249" s="113"/>
      <c r="DR249" s="113"/>
      <c r="DS249" s="113"/>
      <c r="DT249" s="113"/>
      <c r="DU249" s="113"/>
      <c r="DV249" s="113"/>
      <c r="DW249" s="113"/>
      <c r="DX249" s="113"/>
      <c r="DY249" s="113"/>
      <c r="DZ249" s="113"/>
      <c r="EA249" s="113"/>
      <c r="EB249" s="113"/>
      <c r="EC249" s="113"/>
      <c r="ED249" s="113"/>
      <c r="EE249" s="113"/>
      <c r="EF249" s="113"/>
      <c r="EG249" s="113"/>
      <c r="EH249" s="113"/>
      <c r="EI249" s="113"/>
      <c r="EJ249" s="113"/>
      <c r="EK249" s="113"/>
      <c r="EL249" s="113"/>
      <c r="EM249" s="113"/>
      <c r="EN249" s="113"/>
      <c r="EO249" s="113"/>
      <c r="EP249" s="113"/>
      <c r="EQ249" s="113"/>
      <c r="ER249" s="113"/>
      <c r="ES249" s="113"/>
      <c r="ET249" s="113"/>
      <c r="EU249" s="113"/>
      <c r="EV249" s="113"/>
      <c r="EW249" s="113"/>
      <c r="EX249" s="113"/>
      <c r="EY249" s="113"/>
      <c r="EZ249" s="113"/>
      <c r="FA249" s="113"/>
      <c r="FB249" s="113"/>
      <c r="FC249" s="113"/>
      <c r="FD249" s="113"/>
      <c r="FE249" s="113"/>
      <c r="FF249" s="113"/>
      <c r="FG249" s="113"/>
      <c r="FH249" s="113"/>
      <c r="FI249" s="113"/>
      <c r="FJ249" s="113"/>
      <c r="FK249" s="113"/>
      <c r="FL249" s="113"/>
      <c r="FM249" s="113"/>
      <c r="FN249" s="113"/>
      <c r="FO249" s="113"/>
      <c r="FP249" s="113"/>
      <c r="FQ249" s="113"/>
      <c r="FR249" s="113"/>
      <c r="FS249" s="113"/>
      <c r="FT249" s="113"/>
      <c r="FU249" s="113"/>
      <c r="FV249" s="113"/>
      <c r="FW249" s="113"/>
      <c r="FX249" s="113"/>
      <c r="FY249" s="113"/>
      <c r="FZ249" s="113"/>
      <c r="GA249" s="113"/>
      <c r="GB249" s="113"/>
      <c r="GC249" s="113"/>
      <c r="GD249" s="113"/>
      <c r="GE249" s="113"/>
      <c r="GF249" s="113"/>
      <c r="GG249" s="113"/>
      <c r="GH249" s="113"/>
      <c r="GI249" s="113"/>
      <c r="GJ249" s="113"/>
      <c r="GK249" s="113"/>
      <c r="GL249" s="113"/>
      <c r="GM249" s="113"/>
      <c r="GN249" s="113"/>
      <c r="GO249" s="113"/>
      <c r="GP249" s="113"/>
      <c r="GQ249" s="113"/>
      <c r="GR249" s="113"/>
      <c r="GS249" s="112"/>
      <c r="GT249" s="113"/>
      <c r="GU249" s="113"/>
      <c r="GV249" s="113"/>
      <c r="GW249" s="114"/>
    </row>
    <row r="250" spans="1:205" ht="14.4">
      <c r="A250" s="111"/>
      <c r="B250" s="119"/>
      <c r="C250" s="109"/>
      <c r="D250" s="109"/>
      <c r="E250" s="208"/>
      <c r="F250" s="208"/>
      <c r="G250" s="119"/>
      <c r="H250" s="119"/>
      <c r="I250" s="1010"/>
      <c r="J250" s="1011"/>
      <c r="K250" s="1011"/>
      <c r="L250" s="1011"/>
      <c r="M250" s="1011"/>
      <c r="N250" s="1011"/>
      <c r="O250" s="1011"/>
      <c r="P250" s="1011"/>
      <c r="Q250" s="1011"/>
      <c r="R250" s="1011"/>
      <c r="S250" s="1011"/>
      <c r="T250" s="1011"/>
      <c r="U250" s="1011"/>
      <c r="V250" s="1011"/>
      <c r="W250" s="1011"/>
      <c r="X250" s="1011"/>
      <c r="Y250" s="1011"/>
      <c r="Z250" s="1011"/>
      <c r="AA250" s="1011"/>
      <c r="AB250" s="1011"/>
      <c r="AC250" s="1011"/>
      <c r="AD250" s="1011"/>
      <c r="AE250" s="1011"/>
      <c r="AF250" s="1011"/>
      <c r="AG250" s="1011"/>
      <c r="AH250" s="1011"/>
      <c r="AI250" s="1011"/>
      <c r="AJ250" s="1011"/>
      <c r="AK250" s="1011"/>
      <c r="AL250" s="1011"/>
      <c r="AM250" s="1011"/>
      <c r="AN250" s="1011"/>
      <c r="AO250" s="1011"/>
      <c r="AP250" s="1011"/>
      <c r="AQ250" s="1011"/>
      <c r="AR250" s="1011"/>
      <c r="AS250" s="1011"/>
      <c r="AT250" s="1011"/>
      <c r="AU250" s="1011"/>
      <c r="AV250" s="1011"/>
      <c r="AW250" s="1011"/>
      <c r="AX250" s="1011"/>
      <c r="AY250" s="1011"/>
      <c r="AZ250" s="1011"/>
      <c r="BA250" s="1011"/>
      <c r="BB250" s="1011"/>
      <c r="BC250" s="1011"/>
      <c r="BD250" s="1011"/>
      <c r="BE250" s="1011"/>
      <c r="BF250" s="1011"/>
      <c r="BG250" s="208"/>
      <c r="BH250" s="208"/>
      <c r="BI250" s="208"/>
      <c r="BJ250" s="208"/>
      <c r="BK250" s="208"/>
      <c r="BL250" s="208"/>
      <c r="BM250" s="208"/>
      <c r="BN250" s="208"/>
      <c r="BO250" s="208"/>
      <c r="BP250" s="208"/>
      <c r="BQ250" s="208"/>
      <c r="BR250" s="208"/>
      <c r="BS250" s="208"/>
      <c r="BT250" s="208"/>
      <c r="BU250" s="208"/>
      <c r="BV250" s="208"/>
      <c r="BW250" s="208"/>
      <c r="BX250" s="208"/>
      <c r="BY250" s="208"/>
      <c r="BZ250" s="120"/>
      <c r="CA250" s="120"/>
      <c r="CB250" s="120"/>
      <c r="CC250" s="120"/>
      <c r="CD250" s="120"/>
      <c r="CE250" s="120"/>
      <c r="CF250" s="120"/>
      <c r="CG250" s="120"/>
      <c r="CH250" s="120"/>
      <c r="CI250" s="120"/>
      <c r="CJ250" s="120"/>
      <c r="CK250" s="120"/>
      <c r="CL250" s="120"/>
      <c r="CM250" s="120"/>
      <c r="CN250" s="120"/>
      <c r="CO250" s="120"/>
      <c r="CP250" s="120"/>
      <c r="CQ250" s="120"/>
      <c r="CR250" s="120"/>
      <c r="CS250" s="120"/>
      <c r="CT250" s="109"/>
      <c r="CU250" s="109"/>
      <c r="CV250" s="119"/>
      <c r="CW250" s="109"/>
      <c r="CX250" s="109"/>
      <c r="CY250" s="109"/>
      <c r="CZ250" s="117"/>
      <c r="DA250" s="109"/>
      <c r="DB250" s="119"/>
      <c r="DC250" s="119"/>
      <c r="DD250" s="119"/>
      <c r="DE250" s="109"/>
      <c r="DF250" s="109"/>
      <c r="DG250" s="109"/>
      <c r="DH250" s="109"/>
      <c r="DI250" s="109"/>
      <c r="DJ250" s="109"/>
      <c r="DK250" s="109"/>
      <c r="DL250" s="109"/>
      <c r="DM250" s="109"/>
      <c r="DN250" s="109"/>
      <c r="DO250" s="109"/>
      <c r="DP250" s="109"/>
      <c r="DQ250" s="109"/>
      <c r="DR250" s="109"/>
      <c r="DS250" s="109"/>
      <c r="DT250" s="109"/>
      <c r="DU250" s="109"/>
      <c r="DV250" s="109"/>
      <c r="DW250" s="109"/>
      <c r="DX250" s="109"/>
      <c r="DY250" s="109"/>
      <c r="DZ250" s="109"/>
      <c r="EA250" s="109"/>
      <c r="EB250" s="109"/>
      <c r="EC250" s="109"/>
      <c r="ED250" s="109"/>
      <c r="EE250" s="109"/>
      <c r="EF250" s="109"/>
      <c r="EG250" s="109"/>
      <c r="EH250" s="109"/>
      <c r="EI250" s="109"/>
      <c r="EJ250" s="109"/>
      <c r="EK250" s="109"/>
      <c r="EL250" s="109"/>
      <c r="EM250" s="109"/>
      <c r="EN250" s="109"/>
      <c r="EO250" s="109"/>
      <c r="EP250" s="109"/>
      <c r="EQ250" s="109"/>
      <c r="ER250" s="109"/>
      <c r="ES250" s="109"/>
      <c r="ET250" s="109"/>
      <c r="EU250" s="109"/>
      <c r="EV250" s="109"/>
      <c r="EW250" s="109"/>
      <c r="EX250" s="109"/>
      <c r="EY250" s="109"/>
      <c r="EZ250" s="109"/>
      <c r="FA250" s="109"/>
      <c r="FB250" s="109"/>
      <c r="FC250" s="109"/>
      <c r="FD250" s="109"/>
      <c r="FE250" s="109"/>
      <c r="FF250" s="109"/>
      <c r="FG250" s="109"/>
      <c r="FH250" s="109"/>
      <c r="FI250" s="109"/>
      <c r="FJ250" s="109"/>
      <c r="FK250" s="109"/>
      <c r="FL250" s="109"/>
      <c r="FM250" s="109"/>
      <c r="FN250" s="109"/>
      <c r="FO250" s="109"/>
      <c r="FP250" s="109"/>
      <c r="FQ250" s="109"/>
      <c r="FR250" s="109"/>
      <c r="FS250" s="109"/>
      <c r="FT250" s="109"/>
      <c r="FU250" s="209"/>
      <c r="FV250" s="109"/>
      <c r="FW250" s="109"/>
      <c r="FX250" s="109"/>
      <c r="FY250" s="109"/>
      <c r="FZ250" s="109"/>
      <c r="GA250" s="109"/>
      <c r="GB250" s="109"/>
      <c r="GC250" s="109"/>
      <c r="GD250" s="109"/>
      <c r="GE250" s="109"/>
      <c r="GF250" s="109"/>
      <c r="GG250" s="109"/>
      <c r="GH250" s="109"/>
      <c r="GI250" s="109"/>
      <c r="GJ250" s="109"/>
      <c r="GK250" s="109"/>
      <c r="GL250" s="119"/>
      <c r="GM250" s="119"/>
      <c r="GN250" s="119"/>
      <c r="GO250" s="109"/>
      <c r="GP250" s="109"/>
      <c r="GQ250" s="109"/>
      <c r="GR250" s="109"/>
      <c r="GS250" s="115"/>
      <c r="GT250" s="109"/>
      <c r="GU250" s="109"/>
      <c r="GV250" s="109"/>
      <c r="GW250" s="116"/>
    </row>
    <row r="251" spans="1:205" ht="14.4">
      <c r="A251" s="111"/>
      <c r="B251" s="119"/>
      <c r="C251" s="109"/>
      <c r="D251" s="109"/>
      <c r="E251" s="208"/>
      <c r="F251" s="208"/>
      <c r="G251" s="119"/>
      <c r="H251" s="119"/>
      <c r="I251" s="1012" t="s">
        <v>236</v>
      </c>
      <c r="J251" s="1013"/>
      <c r="K251" s="1013"/>
      <c r="L251" s="1013"/>
      <c r="M251" s="1013"/>
      <c r="N251" s="1013"/>
      <c r="O251" s="1013"/>
      <c r="P251" s="1013"/>
      <c r="Q251" s="1013"/>
      <c r="R251" s="1013"/>
      <c r="S251" s="1013"/>
      <c r="T251" s="1013"/>
      <c r="U251" s="1013"/>
      <c r="V251" s="1013"/>
      <c r="W251" s="1013"/>
      <c r="X251" s="1013"/>
      <c r="Y251" s="1013"/>
      <c r="Z251" s="1013"/>
      <c r="AA251" s="1013"/>
      <c r="AB251" s="1013"/>
      <c r="AC251" s="1013"/>
      <c r="AD251" s="1013"/>
      <c r="AE251" s="1013"/>
      <c r="AF251" s="1013"/>
      <c r="AG251" s="1013"/>
      <c r="AH251" s="1013"/>
      <c r="AI251" s="1013"/>
      <c r="AJ251" s="1013"/>
      <c r="AK251" s="1013"/>
      <c r="AL251" s="1013"/>
      <c r="AM251" s="1013"/>
      <c r="AN251" s="1013"/>
      <c r="AO251" s="1013"/>
      <c r="AP251" s="1013"/>
      <c r="AQ251" s="1013"/>
      <c r="AR251" s="1013"/>
      <c r="AS251" s="1013"/>
      <c r="AT251" s="1013"/>
      <c r="AU251" s="1013"/>
      <c r="AV251" s="1013"/>
      <c r="AW251" s="1013"/>
      <c r="AX251" s="1013"/>
      <c r="AY251" s="1013"/>
      <c r="AZ251" s="1013"/>
      <c r="BA251" s="1013"/>
      <c r="BB251" s="1013"/>
      <c r="BC251" s="1013"/>
      <c r="BD251" s="1013"/>
      <c r="BE251" s="1013"/>
      <c r="BF251" s="1013"/>
      <c r="BG251" s="1013"/>
      <c r="BH251" s="1013"/>
      <c r="BI251" s="1013"/>
      <c r="BJ251" s="1013"/>
      <c r="BK251" s="1013"/>
      <c r="BL251" s="1013"/>
      <c r="BM251" s="1013"/>
      <c r="BN251" s="1013"/>
      <c r="BO251" s="1013"/>
      <c r="BP251" s="1013"/>
      <c r="BQ251" s="1013"/>
      <c r="BR251" s="1013"/>
      <c r="BS251" s="1013"/>
      <c r="BT251" s="1013"/>
      <c r="BU251" s="1013"/>
      <c r="BV251" s="1013"/>
      <c r="BW251" s="1013"/>
      <c r="BX251" s="1013"/>
      <c r="BY251" s="1013"/>
      <c r="BZ251" s="1013"/>
      <c r="CA251" s="1013"/>
      <c r="CB251" s="1013"/>
      <c r="CC251" s="1013"/>
      <c r="CD251" s="1013"/>
      <c r="CE251" s="1013"/>
      <c r="CF251" s="1013"/>
      <c r="CG251" s="1013"/>
      <c r="CH251" s="1013"/>
      <c r="CI251" s="1013"/>
      <c r="CJ251" s="1013"/>
      <c r="CK251" s="1013"/>
      <c r="CL251" s="1013"/>
      <c r="CM251" s="1013"/>
      <c r="CN251" s="1013"/>
      <c r="CO251" s="1013"/>
      <c r="CP251" s="1013"/>
      <c r="CQ251" s="1013"/>
      <c r="CR251" s="1013"/>
      <c r="CS251" s="1013"/>
      <c r="CT251" s="1013"/>
      <c r="CU251" s="1013"/>
      <c r="CV251" s="1013"/>
      <c r="CW251" s="1013"/>
      <c r="CX251" s="1013"/>
      <c r="CY251" s="1013"/>
      <c r="CZ251" s="1013"/>
      <c r="DA251" s="1013"/>
      <c r="DB251" s="1013"/>
      <c r="DC251" s="1013"/>
      <c r="DD251" s="1013"/>
      <c r="DE251" s="1013"/>
      <c r="DF251" s="1013"/>
      <c r="DG251" s="1013"/>
      <c r="DH251" s="1013"/>
      <c r="DI251" s="1013"/>
      <c r="DJ251" s="1013"/>
      <c r="DK251" s="1013"/>
      <c r="DL251" s="1013"/>
      <c r="DM251" s="1013"/>
      <c r="DN251" s="1013"/>
      <c r="DO251" s="1013"/>
      <c r="DP251" s="1013"/>
      <c r="DQ251" s="1013"/>
      <c r="DR251" s="1013"/>
      <c r="DS251" s="1013"/>
      <c r="DT251" s="1013"/>
      <c r="DU251" s="1013"/>
      <c r="DV251" s="1013"/>
      <c r="DW251" s="1013"/>
      <c r="DX251" s="1013"/>
      <c r="DY251" s="1013"/>
      <c r="DZ251" s="1013"/>
      <c r="EA251" s="1013"/>
      <c r="EB251" s="1013"/>
      <c r="EC251" s="1013"/>
      <c r="ED251" s="1013"/>
      <c r="EE251" s="1013"/>
      <c r="EF251" s="1013"/>
      <c r="EG251" s="1013"/>
      <c r="EH251" s="1013"/>
      <c r="EI251" s="1013"/>
      <c r="EJ251" s="1013"/>
      <c r="EK251" s="1013"/>
      <c r="EL251" s="1013"/>
      <c r="EM251" s="1013"/>
      <c r="EN251" s="1013"/>
      <c r="EO251" s="1013"/>
      <c r="EP251" s="1013"/>
      <c r="EQ251" s="1013"/>
      <c r="ER251" s="1013"/>
      <c r="ES251" s="1013"/>
      <c r="ET251" s="1013"/>
      <c r="EU251" s="1013"/>
      <c r="EV251" s="1013"/>
      <c r="EW251" s="1013"/>
      <c r="EX251" s="1013"/>
      <c r="EY251" s="1013"/>
      <c r="EZ251" s="1013"/>
      <c r="FA251" s="1013"/>
      <c r="FB251" s="1013"/>
      <c r="FC251" s="1013"/>
      <c r="FD251" s="1013"/>
      <c r="FE251" s="1013"/>
      <c r="FF251" s="1013"/>
      <c r="FG251" s="1013"/>
      <c r="FH251" s="1013"/>
      <c r="FI251" s="1013"/>
      <c r="FJ251" s="1013"/>
      <c r="FK251" s="1013"/>
      <c r="FL251" s="1013"/>
      <c r="FM251" s="1013"/>
      <c r="FN251" s="1013"/>
      <c r="FO251" s="1013"/>
      <c r="FP251" s="1013"/>
      <c r="FQ251" s="1013"/>
      <c r="FR251" s="1013"/>
      <c r="FS251" s="1013"/>
      <c r="FT251" s="1013"/>
      <c r="FU251" s="1013"/>
      <c r="FV251" s="1013"/>
      <c r="FW251" s="1013"/>
      <c r="FX251" s="1013"/>
      <c r="FY251" s="1013"/>
      <c r="FZ251" s="1013"/>
      <c r="GA251" s="1013"/>
      <c r="GB251" s="1013"/>
      <c r="GC251" s="1013"/>
      <c r="GD251" s="1013"/>
      <c r="GE251" s="1013"/>
      <c r="GF251" s="1013"/>
      <c r="GG251" s="1013"/>
      <c r="GH251" s="1013"/>
      <c r="GI251" s="1013"/>
      <c r="GJ251" s="1013"/>
      <c r="GK251" s="1013"/>
      <c r="GL251" s="1013"/>
      <c r="GM251" s="1013"/>
      <c r="GN251" s="1013"/>
      <c r="GO251" s="1013"/>
      <c r="GP251" s="1013"/>
      <c r="GQ251" s="1013"/>
      <c r="GR251" s="1014"/>
      <c r="GS251" s="115"/>
      <c r="GT251" s="109"/>
      <c r="GU251" s="109"/>
      <c r="GV251" s="109"/>
      <c r="GW251" s="116"/>
    </row>
    <row r="252" spans="1:205" ht="14.4">
      <c r="A252" s="111"/>
      <c r="B252" s="119"/>
      <c r="C252" s="109"/>
      <c r="D252" s="109"/>
      <c r="E252" s="208"/>
      <c r="F252" s="208"/>
      <c r="G252" s="119"/>
      <c r="H252" s="119"/>
      <c r="I252" s="1012"/>
      <c r="J252" s="1013"/>
      <c r="K252" s="1013"/>
      <c r="L252" s="1013"/>
      <c r="M252" s="1013"/>
      <c r="N252" s="1013"/>
      <c r="O252" s="1013"/>
      <c r="P252" s="1013"/>
      <c r="Q252" s="1013"/>
      <c r="R252" s="1013"/>
      <c r="S252" s="1013"/>
      <c r="T252" s="1013"/>
      <c r="U252" s="1013"/>
      <c r="V252" s="1013"/>
      <c r="W252" s="1013"/>
      <c r="X252" s="1013"/>
      <c r="Y252" s="1013"/>
      <c r="Z252" s="1013"/>
      <c r="AA252" s="1013"/>
      <c r="AB252" s="1013"/>
      <c r="AC252" s="1013"/>
      <c r="AD252" s="1013"/>
      <c r="AE252" s="1013"/>
      <c r="AF252" s="1013"/>
      <c r="AG252" s="1013"/>
      <c r="AH252" s="1013"/>
      <c r="AI252" s="1013"/>
      <c r="AJ252" s="1013"/>
      <c r="AK252" s="1013"/>
      <c r="AL252" s="1013"/>
      <c r="AM252" s="1013"/>
      <c r="AN252" s="1013"/>
      <c r="AO252" s="1013"/>
      <c r="AP252" s="1013"/>
      <c r="AQ252" s="1013"/>
      <c r="AR252" s="1013"/>
      <c r="AS252" s="1013"/>
      <c r="AT252" s="1013"/>
      <c r="AU252" s="1013"/>
      <c r="AV252" s="1013"/>
      <c r="AW252" s="1013"/>
      <c r="AX252" s="1013"/>
      <c r="AY252" s="1013"/>
      <c r="AZ252" s="1013"/>
      <c r="BA252" s="1013"/>
      <c r="BB252" s="1013"/>
      <c r="BC252" s="1013"/>
      <c r="BD252" s="1013"/>
      <c r="BE252" s="1013"/>
      <c r="BF252" s="1013"/>
      <c r="BG252" s="1013"/>
      <c r="BH252" s="1013"/>
      <c r="BI252" s="1013"/>
      <c r="BJ252" s="1013"/>
      <c r="BK252" s="1013"/>
      <c r="BL252" s="1013"/>
      <c r="BM252" s="1013"/>
      <c r="BN252" s="1013"/>
      <c r="BO252" s="1013"/>
      <c r="BP252" s="1013"/>
      <c r="BQ252" s="1013"/>
      <c r="BR252" s="1013"/>
      <c r="BS252" s="1013"/>
      <c r="BT252" s="1013"/>
      <c r="BU252" s="1013"/>
      <c r="BV252" s="1013"/>
      <c r="BW252" s="1013"/>
      <c r="BX252" s="1013"/>
      <c r="BY252" s="1013"/>
      <c r="BZ252" s="1013"/>
      <c r="CA252" s="1013"/>
      <c r="CB252" s="1013"/>
      <c r="CC252" s="1013"/>
      <c r="CD252" s="1013"/>
      <c r="CE252" s="1013"/>
      <c r="CF252" s="1013"/>
      <c r="CG252" s="1013"/>
      <c r="CH252" s="1013"/>
      <c r="CI252" s="1013"/>
      <c r="CJ252" s="1013"/>
      <c r="CK252" s="1013"/>
      <c r="CL252" s="1013"/>
      <c r="CM252" s="1013"/>
      <c r="CN252" s="1013"/>
      <c r="CO252" s="1013"/>
      <c r="CP252" s="1013"/>
      <c r="CQ252" s="1013"/>
      <c r="CR252" s="1013"/>
      <c r="CS252" s="1013"/>
      <c r="CT252" s="1013"/>
      <c r="CU252" s="1013"/>
      <c r="CV252" s="1013"/>
      <c r="CW252" s="1013"/>
      <c r="CX252" s="1013"/>
      <c r="CY252" s="1013"/>
      <c r="CZ252" s="1013"/>
      <c r="DA252" s="1013"/>
      <c r="DB252" s="1013"/>
      <c r="DC252" s="1013"/>
      <c r="DD252" s="1013"/>
      <c r="DE252" s="1013"/>
      <c r="DF252" s="1013"/>
      <c r="DG252" s="1013"/>
      <c r="DH252" s="1013"/>
      <c r="DI252" s="1013"/>
      <c r="DJ252" s="1013"/>
      <c r="DK252" s="1013"/>
      <c r="DL252" s="1013"/>
      <c r="DM252" s="1013"/>
      <c r="DN252" s="1013"/>
      <c r="DO252" s="1013"/>
      <c r="DP252" s="1013"/>
      <c r="DQ252" s="1013"/>
      <c r="DR252" s="1013"/>
      <c r="DS252" s="1013"/>
      <c r="DT252" s="1013"/>
      <c r="DU252" s="1013"/>
      <c r="DV252" s="1013"/>
      <c r="DW252" s="1013"/>
      <c r="DX252" s="1013"/>
      <c r="DY252" s="1013"/>
      <c r="DZ252" s="1013"/>
      <c r="EA252" s="1013"/>
      <c r="EB252" s="1013"/>
      <c r="EC252" s="1013"/>
      <c r="ED252" s="1013"/>
      <c r="EE252" s="1013"/>
      <c r="EF252" s="1013"/>
      <c r="EG252" s="1013"/>
      <c r="EH252" s="1013"/>
      <c r="EI252" s="1013"/>
      <c r="EJ252" s="1013"/>
      <c r="EK252" s="1013"/>
      <c r="EL252" s="1013"/>
      <c r="EM252" s="1013"/>
      <c r="EN252" s="1013"/>
      <c r="EO252" s="1013"/>
      <c r="EP252" s="1013"/>
      <c r="EQ252" s="1013"/>
      <c r="ER252" s="1013"/>
      <c r="ES252" s="1013"/>
      <c r="ET252" s="1013"/>
      <c r="EU252" s="1013"/>
      <c r="EV252" s="1013"/>
      <c r="EW252" s="1013"/>
      <c r="EX252" s="1013"/>
      <c r="EY252" s="1013"/>
      <c r="EZ252" s="1013"/>
      <c r="FA252" s="1013"/>
      <c r="FB252" s="1013"/>
      <c r="FC252" s="1013"/>
      <c r="FD252" s="1013"/>
      <c r="FE252" s="1013"/>
      <c r="FF252" s="1013"/>
      <c r="FG252" s="1013"/>
      <c r="FH252" s="1013"/>
      <c r="FI252" s="1013"/>
      <c r="FJ252" s="1013"/>
      <c r="FK252" s="1013"/>
      <c r="FL252" s="1013"/>
      <c r="FM252" s="1013"/>
      <c r="FN252" s="1013"/>
      <c r="FO252" s="1013"/>
      <c r="FP252" s="1013"/>
      <c r="FQ252" s="1013"/>
      <c r="FR252" s="1013"/>
      <c r="FS252" s="1013"/>
      <c r="FT252" s="1013"/>
      <c r="FU252" s="1013"/>
      <c r="FV252" s="1013"/>
      <c r="FW252" s="1013"/>
      <c r="FX252" s="1013"/>
      <c r="FY252" s="1013"/>
      <c r="FZ252" s="1013"/>
      <c r="GA252" s="1013"/>
      <c r="GB252" s="1013"/>
      <c r="GC252" s="1013"/>
      <c r="GD252" s="1013"/>
      <c r="GE252" s="1013"/>
      <c r="GF252" s="1013"/>
      <c r="GG252" s="1013"/>
      <c r="GH252" s="1013"/>
      <c r="GI252" s="1013"/>
      <c r="GJ252" s="1013"/>
      <c r="GK252" s="1013"/>
      <c r="GL252" s="1013"/>
      <c r="GM252" s="1013"/>
      <c r="GN252" s="1013"/>
      <c r="GO252" s="1013"/>
      <c r="GP252" s="1013"/>
      <c r="GQ252" s="1013"/>
      <c r="GR252" s="1014"/>
      <c r="GS252" s="115"/>
      <c r="GT252" s="109"/>
      <c r="GU252" s="109"/>
      <c r="GV252" s="109"/>
      <c r="GW252" s="116"/>
    </row>
    <row r="253" spans="1:205">
      <c r="A253" s="111"/>
      <c r="B253" s="119"/>
      <c r="C253" s="109"/>
      <c r="D253" s="109"/>
      <c r="E253" s="109"/>
      <c r="F253" s="109"/>
      <c r="G253" s="119"/>
      <c r="H253" s="119"/>
      <c r="I253" s="1015" t="s">
        <v>237</v>
      </c>
      <c r="J253" s="931"/>
      <c r="K253" s="931"/>
      <c r="L253" s="931"/>
      <c r="M253" s="109"/>
      <c r="N253" s="120"/>
      <c r="O253" s="120"/>
      <c r="P253" s="120"/>
      <c r="Q253" s="120"/>
      <c r="R253" s="120"/>
      <c r="S253" s="120"/>
      <c r="T253" s="120"/>
      <c r="U253" s="120"/>
      <c r="V253" s="120"/>
      <c r="W253" s="120"/>
      <c r="X253" s="120"/>
      <c r="Y253" s="109"/>
      <c r="Z253" s="109"/>
      <c r="AA253" s="109"/>
      <c r="AB253" s="109"/>
      <c r="AC253" s="109"/>
      <c r="AD253" s="109"/>
      <c r="AE253" s="122"/>
      <c r="AF253" s="122"/>
      <c r="AG253" s="122"/>
      <c r="AH253" s="122"/>
      <c r="AI253" s="122"/>
      <c r="AJ253" s="123"/>
      <c r="AK253" s="109"/>
      <c r="AL253" s="109"/>
      <c r="AM253" s="120"/>
      <c r="AN253" s="120"/>
      <c r="AO253" s="120"/>
      <c r="AP253" s="120"/>
      <c r="AQ253" s="120"/>
      <c r="AR253" s="120"/>
      <c r="AS253" s="120"/>
      <c r="AT253" s="120"/>
      <c r="AU253" s="120"/>
      <c r="AV253" s="120"/>
      <c r="AW253" s="120"/>
      <c r="AX253" s="120"/>
      <c r="AY253" s="109"/>
      <c r="AZ253" s="122"/>
      <c r="BA253" s="122"/>
      <c r="BB253" s="122"/>
      <c r="BC253" s="109"/>
      <c r="BD253" s="109"/>
      <c r="BE253" s="109"/>
      <c r="BF253" s="109"/>
      <c r="BG253" s="109"/>
      <c r="BH253" s="109"/>
      <c r="BI253" s="109"/>
      <c r="BJ253" s="109"/>
      <c r="BK253" s="109"/>
      <c r="BL253" s="109"/>
      <c r="BM253" s="109"/>
      <c r="BN253" s="109"/>
      <c r="BO253" s="109"/>
      <c r="BP253" s="109"/>
      <c r="BQ253" s="109"/>
      <c r="BR253" s="109"/>
      <c r="BS253" s="109"/>
      <c r="BT253" s="109"/>
      <c r="BU253" s="109"/>
      <c r="BV253" s="109"/>
      <c r="BW253" s="109"/>
      <c r="BX253" s="109"/>
      <c r="BY253" s="109"/>
      <c r="BZ253" s="109"/>
      <c r="CA253" s="109"/>
      <c r="CB253" s="109"/>
      <c r="CC253" s="109"/>
      <c r="CD253" s="109"/>
      <c r="CE253" s="109"/>
      <c r="CF253" s="109"/>
      <c r="CG253" s="109"/>
      <c r="CH253" s="109"/>
      <c r="CI253" s="109"/>
      <c r="CJ253" s="109"/>
      <c r="CK253" s="109"/>
      <c r="CL253" s="109"/>
      <c r="CM253" s="109"/>
      <c r="CN253" s="109"/>
      <c r="CO253" s="109"/>
      <c r="CP253" s="109"/>
      <c r="CQ253" s="109"/>
      <c r="CR253" s="109"/>
      <c r="CS253" s="120"/>
      <c r="CT253" s="120"/>
      <c r="CU253" s="120"/>
      <c r="CV253" s="120"/>
      <c r="CW253" s="931" t="s">
        <v>238</v>
      </c>
      <c r="CX253" s="931"/>
      <c r="CY253" s="931"/>
      <c r="CZ253" s="932"/>
      <c r="DA253" s="1015" t="s">
        <v>237</v>
      </c>
      <c r="DB253" s="931"/>
      <c r="DC253" s="931"/>
      <c r="DD253" s="210"/>
      <c r="DE253" s="109"/>
      <c r="DF253" s="109"/>
      <c r="DG253" s="109"/>
      <c r="DH253" s="109"/>
      <c r="DI253" s="109"/>
      <c r="DJ253" s="109"/>
      <c r="DK253" s="109"/>
      <c r="DL253" s="109"/>
      <c r="DM253" s="120"/>
      <c r="DN253" s="120"/>
      <c r="DO253" s="120"/>
      <c r="DP253" s="120"/>
      <c r="DQ253" s="120"/>
      <c r="DR253" s="120"/>
      <c r="DS253" s="120"/>
      <c r="DT253" s="120"/>
      <c r="DU253" s="120"/>
      <c r="DV253" s="120"/>
      <c r="DW253" s="120"/>
      <c r="DX253" s="120"/>
      <c r="DY253" s="120"/>
      <c r="DZ253" s="120"/>
      <c r="EA253" s="120"/>
      <c r="EB253" s="120"/>
      <c r="EC253" s="120"/>
      <c r="ED253" s="120"/>
      <c r="EE253" s="120"/>
      <c r="EF253" s="120"/>
      <c r="EG253" s="120"/>
      <c r="EH253" s="120"/>
      <c r="EI253" s="120"/>
      <c r="EJ253" s="120"/>
      <c r="EK253" s="120"/>
      <c r="EL253" s="120"/>
      <c r="EM253" s="120"/>
      <c r="EN253" s="120"/>
      <c r="EO253" s="120"/>
      <c r="EP253" s="120"/>
      <c r="EQ253" s="120"/>
      <c r="ER253" s="120"/>
      <c r="ES253" s="120"/>
      <c r="ET253" s="120"/>
      <c r="EU253" s="120"/>
      <c r="EV253" s="120"/>
      <c r="EW253" s="120"/>
      <c r="EX253" s="120"/>
      <c r="EY253" s="120"/>
      <c r="EZ253" s="120"/>
      <c r="FA253" s="120"/>
      <c r="FB253" s="120"/>
      <c r="FC253" s="120"/>
      <c r="FD253" s="120"/>
      <c r="FE253" s="120"/>
      <c r="FF253" s="120"/>
      <c r="FG253" s="120"/>
      <c r="FH253" s="120"/>
      <c r="FI253" s="120"/>
      <c r="FJ253" s="120"/>
      <c r="FK253" s="120"/>
      <c r="FL253" s="120"/>
      <c r="FM253" s="120"/>
      <c r="FN253" s="120"/>
      <c r="FO253" s="120"/>
      <c r="FP253" s="120"/>
      <c r="FQ253" s="109"/>
      <c r="FR253" s="109"/>
      <c r="FS253" s="209"/>
      <c r="FT253" s="109"/>
      <c r="FU253" s="109"/>
      <c r="FV253" s="109"/>
      <c r="FW253" s="109"/>
      <c r="FX253" s="109"/>
      <c r="FY253" s="109"/>
      <c r="FZ253" s="109"/>
      <c r="GA253" s="109"/>
      <c r="GB253" s="109"/>
      <c r="GC253" s="109"/>
      <c r="GD253" s="109"/>
      <c r="GE253" s="109"/>
      <c r="GF253" s="109"/>
      <c r="GG253" s="109"/>
      <c r="GH253" s="109"/>
      <c r="GI253" s="109"/>
      <c r="GJ253" s="109"/>
      <c r="GK253" s="109"/>
      <c r="GL253" s="120"/>
      <c r="GM253" s="120"/>
      <c r="GN253" s="120"/>
      <c r="GO253" s="109"/>
      <c r="GP253" s="931" t="s">
        <v>238</v>
      </c>
      <c r="GQ253" s="931"/>
      <c r="GR253" s="932"/>
      <c r="GS253" s="115"/>
      <c r="GT253" s="109"/>
      <c r="GU253" s="109"/>
      <c r="GV253" s="109"/>
      <c r="GW253" s="116"/>
    </row>
    <row r="254" spans="1:205">
      <c r="A254" s="111"/>
      <c r="B254" s="119"/>
      <c r="C254" s="109"/>
      <c r="D254" s="109"/>
      <c r="E254" s="109"/>
      <c r="F254" s="109"/>
      <c r="G254" s="119"/>
      <c r="H254" s="119"/>
      <c r="I254" s="1015"/>
      <c r="J254" s="931"/>
      <c r="K254" s="931"/>
      <c r="L254" s="931"/>
      <c r="M254" s="109"/>
      <c r="N254" s="120"/>
      <c r="O254" s="120"/>
      <c r="P254" s="120"/>
      <c r="Q254" s="120"/>
      <c r="R254" s="120"/>
      <c r="S254" s="120"/>
      <c r="T254" s="120"/>
      <c r="U254" s="120"/>
      <c r="V254" s="120"/>
      <c r="W254" s="120"/>
      <c r="X254" s="120"/>
      <c r="Y254" s="109"/>
      <c r="Z254" s="109"/>
      <c r="AA254" s="109"/>
      <c r="AB254" s="109"/>
      <c r="AC254" s="109"/>
      <c r="AD254" s="109"/>
      <c r="AE254" s="122"/>
      <c r="AF254" s="122"/>
      <c r="AG254" s="122"/>
      <c r="AH254" s="122"/>
      <c r="AI254" s="122"/>
      <c r="AJ254" s="123"/>
      <c r="AK254" s="109"/>
      <c r="AL254" s="109"/>
      <c r="AM254" s="120"/>
      <c r="AN254" s="120"/>
      <c r="AO254" s="120"/>
      <c r="AP254" s="120"/>
      <c r="AQ254" s="120"/>
      <c r="AR254" s="120"/>
      <c r="AS254" s="120"/>
      <c r="AT254" s="120"/>
      <c r="AU254" s="120"/>
      <c r="AV254" s="120"/>
      <c r="AW254" s="120"/>
      <c r="AX254" s="120"/>
      <c r="AY254" s="109"/>
      <c r="AZ254" s="122"/>
      <c r="BA254" s="122"/>
      <c r="BB254" s="122"/>
      <c r="BC254" s="109"/>
      <c r="BD254" s="109"/>
      <c r="BE254" s="109"/>
      <c r="BF254" s="109"/>
      <c r="BG254" s="109"/>
      <c r="BH254" s="109"/>
      <c r="BI254" s="109"/>
      <c r="BJ254" s="109"/>
      <c r="BK254" s="109"/>
      <c r="BL254" s="109"/>
      <c r="BM254" s="109"/>
      <c r="BN254" s="109"/>
      <c r="BO254" s="109"/>
      <c r="BP254" s="109"/>
      <c r="BQ254" s="109"/>
      <c r="BR254" s="109"/>
      <c r="BS254" s="109"/>
      <c r="BT254" s="109"/>
      <c r="BU254" s="109"/>
      <c r="BV254" s="109"/>
      <c r="BW254" s="109"/>
      <c r="BX254" s="109"/>
      <c r="BY254" s="109"/>
      <c r="BZ254" s="109"/>
      <c r="CA254" s="109"/>
      <c r="CB254" s="109"/>
      <c r="CC254" s="109"/>
      <c r="CD254" s="109"/>
      <c r="CE254" s="109"/>
      <c r="CF254" s="109"/>
      <c r="CG254" s="109"/>
      <c r="CH254" s="109"/>
      <c r="CI254" s="109"/>
      <c r="CJ254" s="109"/>
      <c r="CK254" s="109"/>
      <c r="CL254" s="109"/>
      <c r="CM254" s="109"/>
      <c r="CN254" s="109"/>
      <c r="CO254" s="109"/>
      <c r="CP254" s="109"/>
      <c r="CQ254" s="109"/>
      <c r="CR254" s="109"/>
      <c r="CS254" s="120"/>
      <c r="CT254" s="120"/>
      <c r="CU254" s="120"/>
      <c r="CV254" s="120"/>
      <c r="CW254" s="931"/>
      <c r="CX254" s="931"/>
      <c r="CY254" s="931"/>
      <c r="CZ254" s="932"/>
      <c r="DA254" s="1015"/>
      <c r="DB254" s="931"/>
      <c r="DC254" s="931"/>
      <c r="DD254" s="210"/>
      <c r="DE254" s="109"/>
      <c r="DF254" s="109"/>
      <c r="DG254" s="109"/>
      <c r="DH254" s="109"/>
      <c r="DI254" s="109"/>
      <c r="DJ254" s="109"/>
      <c r="DK254" s="109"/>
      <c r="DL254" s="109"/>
      <c r="DM254" s="120"/>
      <c r="DN254" s="120"/>
      <c r="DO254" s="120"/>
      <c r="DP254" s="120"/>
      <c r="DQ254" s="120"/>
      <c r="DR254" s="120"/>
      <c r="DS254" s="120"/>
      <c r="DT254" s="120"/>
      <c r="DU254" s="120"/>
      <c r="DV254" s="120"/>
      <c r="DW254" s="120"/>
      <c r="DX254" s="120"/>
      <c r="DY254" s="120"/>
      <c r="DZ254" s="120"/>
      <c r="EA254" s="120"/>
      <c r="EB254" s="120"/>
      <c r="EC254" s="120"/>
      <c r="ED254" s="120"/>
      <c r="EE254" s="120"/>
      <c r="EF254" s="120"/>
      <c r="EG254" s="120"/>
      <c r="EH254" s="120"/>
      <c r="EI254" s="120"/>
      <c r="EJ254" s="120"/>
      <c r="EK254" s="120"/>
      <c r="EL254" s="120"/>
      <c r="EM254" s="120"/>
      <c r="EN254" s="120"/>
      <c r="EO254" s="120"/>
      <c r="EP254" s="120"/>
      <c r="EQ254" s="120"/>
      <c r="ER254" s="120"/>
      <c r="ES254" s="120"/>
      <c r="ET254" s="120"/>
      <c r="EU254" s="120"/>
      <c r="EV254" s="120"/>
      <c r="EW254" s="120"/>
      <c r="EX254" s="120"/>
      <c r="EY254" s="120"/>
      <c r="EZ254" s="120"/>
      <c r="FA254" s="120"/>
      <c r="FB254" s="120"/>
      <c r="FC254" s="120"/>
      <c r="FD254" s="120"/>
      <c r="FE254" s="120"/>
      <c r="FF254" s="120"/>
      <c r="FG254" s="120"/>
      <c r="FH254" s="120"/>
      <c r="FI254" s="120"/>
      <c r="FJ254" s="120"/>
      <c r="FK254" s="120"/>
      <c r="FL254" s="120"/>
      <c r="FM254" s="120"/>
      <c r="FN254" s="120"/>
      <c r="FO254" s="120"/>
      <c r="FP254" s="120"/>
      <c r="FQ254" s="109"/>
      <c r="FR254" s="109"/>
      <c r="FS254" s="209"/>
      <c r="FT254" s="109"/>
      <c r="FU254" s="109"/>
      <c r="FV254" s="109"/>
      <c r="FW254" s="109"/>
      <c r="FX254" s="109"/>
      <c r="FY254" s="109"/>
      <c r="FZ254" s="109"/>
      <c r="GA254" s="109"/>
      <c r="GB254" s="109"/>
      <c r="GC254" s="109"/>
      <c r="GD254" s="109"/>
      <c r="GE254" s="109"/>
      <c r="GF254" s="109"/>
      <c r="GG254" s="109"/>
      <c r="GH254" s="109"/>
      <c r="GI254" s="109"/>
      <c r="GJ254" s="109"/>
      <c r="GK254" s="120"/>
      <c r="GL254" s="120"/>
      <c r="GM254" s="120"/>
      <c r="GN254" s="120"/>
      <c r="GO254" s="109"/>
      <c r="GP254" s="931"/>
      <c r="GQ254" s="931"/>
      <c r="GR254" s="932"/>
      <c r="GS254" s="115"/>
      <c r="GT254" s="109"/>
      <c r="GU254" s="109"/>
      <c r="GV254" s="109"/>
      <c r="GW254" s="116"/>
    </row>
    <row r="255" spans="1:205">
      <c r="A255" s="111"/>
      <c r="B255" s="119"/>
      <c r="C255" s="109"/>
      <c r="D255" s="109"/>
      <c r="E255" s="109"/>
      <c r="F255" s="109"/>
      <c r="G255" s="119"/>
      <c r="H255" s="119"/>
      <c r="I255" s="1015"/>
      <c r="J255" s="931"/>
      <c r="K255" s="931"/>
      <c r="L255" s="931"/>
      <c r="M255" s="109"/>
      <c r="N255" s="109"/>
      <c r="O255" s="109"/>
      <c r="P255" s="109"/>
      <c r="Q255" s="109"/>
      <c r="R255" s="109"/>
      <c r="S255" s="109"/>
      <c r="T255" s="109"/>
      <c r="U255" s="109"/>
      <c r="V255" s="109"/>
      <c r="W255" s="109"/>
      <c r="X255" s="109"/>
      <c r="Y255" s="109"/>
      <c r="Z255" s="109"/>
      <c r="AA255" s="109"/>
      <c r="AB255" s="109"/>
      <c r="AC255" s="109"/>
      <c r="AD255" s="109"/>
      <c r="AE255" s="120"/>
      <c r="AF255" s="120"/>
      <c r="AG255" s="120"/>
      <c r="AH255" s="120"/>
      <c r="AI255" s="120"/>
      <c r="AJ255" s="121"/>
      <c r="AK255" s="109"/>
      <c r="AL255" s="109"/>
      <c r="AM255" s="109"/>
      <c r="AN255" s="109"/>
      <c r="AO255" s="109"/>
      <c r="AP255" s="109"/>
      <c r="AQ255" s="109"/>
      <c r="AR255" s="109"/>
      <c r="AS255" s="109"/>
      <c r="AT255" s="109"/>
      <c r="AU255" s="109"/>
      <c r="AV255" s="109"/>
      <c r="AW255" s="109"/>
      <c r="AX255" s="109"/>
      <c r="AY255" s="109"/>
      <c r="AZ255" s="120"/>
      <c r="BA255" s="120"/>
      <c r="BB255" s="120"/>
      <c r="BC255" s="109"/>
      <c r="BD255" s="109"/>
      <c r="BE255" s="109"/>
      <c r="BF255" s="109"/>
      <c r="BG255" s="109"/>
      <c r="BH255" s="109"/>
      <c r="BI255" s="109"/>
      <c r="BJ255" s="109"/>
      <c r="BK255" s="109"/>
      <c r="BL255" s="109"/>
      <c r="BM255" s="109"/>
      <c r="BN255" s="109"/>
      <c r="BO255" s="109"/>
      <c r="BP255" s="109"/>
      <c r="BQ255" s="109"/>
      <c r="BR255" s="109"/>
      <c r="BS255" s="109"/>
      <c r="BT255" s="109"/>
      <c r="BU255" s="109"/>
      <c r="BV255" s="109"/>
      <c r="BW255" s="109"/>
      <c r="BX255" s="109"/>
      <c r="BY255" s="109"/>
      <c r="BZ255" s="109"/>
      <c r="CA255" s="109"/>
      <c r="CB255" s="109"/>
      <c r="CC255" s="109"/>
      <c r="CD255" s="109"/>
      <c r="CE255" s="109"/>
      <c r="CF255" s="109"/>
      <c r="CG255" s="120"/>
      <c r="CH255" s="120"/>
      <c r="CI255" s="120"/>
      <c r="CJ255" s="120"/>
      <c r="CK255" s="120"/>
      <c r="CL255" s="120"/>
      <c r="CM255" s="120"/>
      <c r="CN255" s="120"/>
      <c r="CO255" s="120"/>
      <c r="CP255" s="120"/>
      <c r="CQ255" s="109"/>
      <c r="CR255" s="109"/>
      <c r="CS255" s="120"/>
      <c r="CT255" s="120"/>
      <c r="CU255" s="120"/>
      <c r="CV255" s="120"/>
      <c r="CW255" s="931"/>
      <c r="CX255" s="931"/>
      <c r="CY255" s="931"/>
      <c r="CZ255" s="932"/>
      <c r="DA255" s="1015"/>
      <c r="DB255" s="931"/>
      <c r="DC255" s="931"/>
      <c r="DD255" s="210"/>
      <c r="DE255" s="109"/>
      <c r="DF255" s="109"/>
      <c r="DG255" s="109"/>
      <c r="DH255" s="109"/>
      <c r="DI255" s="109"/>
      <c r="DJ255" s="109"/>
      <c r="DK255" s="109"/>
      <c r="DL255" s="109"/>
      <c r="DM255" s="109"/>
      <c r="DN255" s="109"/>
      <c r="DO255" s="109"/>
      <c r="DP255" s="109"/>
      <c r="DQ255" s="109"/>
      <c r="DR255" s="109"/>
      <c r="DS255" s="109"/>
      <c r="DT255" s="109"/>
      <c r="DU255" s="109"/>
      <c r="DV255" s="109"/>
      <c r="DW255" s="109"/>
      <c r="DX255" s="109"/>
      <c r="DY255" s="109"/>
      <c r="DZ255" s="109"/>
      <c r="EA255" s="109"/>
      <c r="EB255" s="109"/>
      <c r="EC255" s="109"/>
      <c r="ED255" s="109"/>
      <c r="EE255" s="109"/>
      <c r="EF255" s="109"/>
      <c r="EG255" s="109"/>
      <c r="EH255" s="109"/>
      <c r="EI255" s="109"/>
      <c r="EJ255" s="109"/>
      <c r="EK255" s="109"/>
      <c r="EL255" s="109"/>
      <c r="EM255" s="109"/>
      <c r="EN255" s="109"/>
      <c r="EO255" s="109"/>
      <c r="EP255" s="109"/>
      <c r="EQ255" s="109"/>
      <c r="ER255" s="109"/>
      <c r="ES255" s="109"/>
      <c r="ET255" s="109"/>
      <c r="EU255" s="109"/>
      <c r="EV255" s="109"/>
      <c r="EW255" s="109"/>
      <c r="EX255" s="109"/>
      <c r="EY255" s="109"/>
      <c r="EZ255" s="109"/>
      <c r="FA255" s="109"/>
      <c r="FB255" s="109"/>
      <c r="FC255" s="109"/>
      <c r="FD255" s="109"/>
      <c r="FE255" s="109"/>
      <c r="FF255" s="109"/>
      <c r="FG255" s="109"/>
      <c r="FH255" s="109"/>
      <c r="FI255" s="109"/>
      <c r="FJ255" s="109"/>
      <c r="FK255" s="109"/>
      <c r="FL255" s="109"/>
      <c r="FM255" s="109"/>
      <c r="FN255" s="109"/>
      <c r="FO255" s="109"/>
      <c r="FP255" s="109"/>
      <c r="FQ255" s="109"/>
      <c r="FR255" s="109"/>
      <c r="FS255" s="109"/>
      <c r="FT255" s="109"/>
      <c r="FU255" s="109"/>
      <c r="FV255" s="109"/>
      <c r="FW255" s="109"/>
      <c r="FX255" s="109"/>
      <c r="FY255" s="109"/>
      <c r="FZ255" s="109"/>
      <c r="GA255" s="109"/>
      <c r="GB255" s="109"/>
      <c r="GC255" s="109"/>
      <c r="GD255" s="109"/>
      <c r="GE255" s="109"/>
      <c r="GF255" s="109"/>
      <c r="GG255" s="109"/>
      <c r="GH255" s="109"/>
      <c r="GI255" s="109"/>
      <c r="GJ255" s="109"/>
      <c r="GK255" s="120"/>
      <c r="GL255" s="120"/>
      <c r="GM255" s="120"/>
      <c r="GN255" s="120"/>
      <c r="GO255" s="109"/>
      <c r="GP255" s="931"/>
      <c r="GQ255" s="931"/>
      <c r="GR255" s="932"/>
      <c r="GS255" s="115"/>
      <c r="GT255" s="109"/>
      <c r="GU255" s="109"/>
      <c r="GV255" s="109"/>
      <c r="GW255" s="116"/>
    </row>
    <row r="256" spans="1:205">
      <c r="A256" s="111"/>
      <c r="B256" s="119"/>
      <c r="C256" s="109"/>
      <c r="D256" s="109"/>
      <c r="E256" s="109"/>
      <c r="F256" s="109"/>
      <c r="G256" s="119"/>
      <c r="H256" s="119"/>
      <c r="I256" s="1015"/>
      <c r="J256" s="931"/>
      <c r="K256" s="931"/>
      <c r="L256" s="931"/>
      <c r="M256" s="109"/>
      <c r="N256" s="109"/>
      <c r="O256" s="109"/>
      <c r="P256" s="109"/>
      <c r="Q256" s="109"/>
      <c r="R256" s="109"/>
      <c r="S256" s="109"/>
      <c r="T256" s="109"/>
      <c r="U256" s="109"/>
      <c r="V256" s="109"/>
      <c r="W256" s="109"/>
      <c r="X256" s="109"/>
      <c r="Y256" s="109"/>
      <c r="Z256" s="109"/>
      <c r="AA256" s="109"/>
      <c r="AB256" s="109"/>
      <c r="AC256" s="109"/>
      <c r="AD256" s="109"/>
      <c r="AE256" s="120"/>
      <c r="AF256" s="120"/>
      <c r="AG256" s="120"/>
      <c r="AH256" s="120"/>
      <c r="AI256" s="120"/>
      <c r="AJ256" s="121"/>
      <c r="AK256" s="109"/>
      <c r="AL256" s="109"/>
      <c r="AM256" s="109"/>
      <c r="AN256" s="109"/>
      <c r="AO256" s="109"/>
      <c r="AP256" s="109"/>
      <c r="AQ256" s="109"/>
      <c r="AR256" s="109"/>
      <c r="AS256" s="109"/>
      <c r="AT256" s="109"/>
      <c r="AU256" s="109"/>
      <c r="AV256" s="109"/>
      <c r="AW256" s="109"/>
      <c r="AX256" s="109"/>
      <c r="AY256" s="109"/>
      <c r="AZ256" s="120"/>
      <c r="BA256" s="120"/>
      <c r="BB256" s="120"/>
      <c r="BC256" s="109"/>
      <c r="BD256" s="109"/>
      <c r="BE256" s="109"/>
      <c r="BF256" s="109"/>
      <c r="BG256" s="109"/>
      <c r="BH256" s="109"/>
      <c r="BI256" s="109"/>
      <c r="BJ256" s="109"/>
      <c r="BK256" s="109"/>
      <c r="BL256" s="109"/>
      <c r="BM256" s="109"/>
      <c r="BN256" s="109"/>
      <c r="BO256" s="109"/>
      <c r="BP256" s="109"/>
      <c r="BQ256" s="109"/>
      <c r="BR256" s="109"/>
      <c r="BS256" s="109"/>
      <c r="BT256" s="109"/>
      <c r="BU256" s="109"/>
      <c r="BV256" s="109"/>
      <c r="BW256" s="109"/>
      <c r="BX256" s="109"/>
      <c r="BY256" s="109"/>
      <c r="BZ256" s="109"/>
      <c r="CA256" s="109"/>
      <c r="CB256" s="109"/>
      <c r="CC256" s="109"/>
      <c r="CD256" s="109"/>
      <c r="CE256" s="109"/>
      <c r="CF256" s="109"/>
      <c r="CG256" s="120"/>
      <c r="CH256" s="120"/>
      <c r="CI256" s="120"/>
      <c r="CJ256" s="120"/>
      <c r="CK256" s="120"/>
      <c r="CL256" s="120"/>
      <c r="CM256" s="120"/>
      <c r="CN256" s="120"/>
      <c r="CO256" s="120"/>
      <c r="CP256" s="120"/>
      <c r="CQ256" s="109"/>
      <c r="CR256" s="109"/>
      <c r="CS256" s="120"/>
      <c r="CT256" s="120"/>
      <c r="CU256" s="120"/>
      <c r="CV256" s="120"/>
      <c r="CW256" s="931"/>
      <c r="CX256" s="931"/>
      <c r="CY256" s="931"/>
      <c r="CZ256" s="932"/>
      <c r="DA256" s="1015"/>
      <c r="DB256" s="931"/>
      <c r="DC256" s="931"/>
      <c r="DD256" s="210"/>
      <c r="DE256" s="109"/>
      <c r="DF256" s="109"/>
      <c r="DG256" s="109"/>
      <c r="DH256" s="109"/>
      <c r="DI256" s="109"/>
      <c r="DJ256" s="109"/>
      <c r="DK256" s="109"/>
      <c r="DL256" s="109"/>
      <c r="DM256" s="109"/>
      <c r="DN256" s="109"/>
      <c r="DO256" s="109"/>
      <c r="DP256" s="109"/>
      <c r="DQ256" s="109"/>
      <c r="DR256" s="109"/>
      <c r="DS256" s="109"/>
      <c r="DT256" s="109"/>
      <c r="DU256" s="109"/>
      <c r="DV256" s="109"/>
      <c r="DW256" s="109"/>
      <c r="DX256" s="109"/>
      <c r="DY256" s="109"/>
      <c r="DZ256" s="109"/>
      <c r="EA256" s="109"/>
      <c r="EB256" s="109"/>
      <c r="EC256" s="109"/>
      <c r="ED256" s="109"/>
      <c r="EE256" s="109"/>
      <c r="EF256" s="109"/>
      <c r="EG256" s="109"/>
      <c r="EH256" s="109"/>
      <c r="EI256" s="109"/>
      <c r="EJ256" s="109"/>
      <c r="EK256" s="109"/>
      <c r="EL256" s="109"/>
      <c r="EM256" s="109"/>
      <c r="EN256" s="109"/>
      <c r="EO256" s="109"/>
      <c r="EP256" s="109"/>
      <c r="EQ256" s="109"/>
      <c r="ER256" s="109"/>
      <c r="ES256" s="109"/>
      <c r="ET256" s="109"/>
      <c r="EU256" s="109"/>
      <c r="EV256" s="109"/>
      <c r="EW256" s="109"/>
      <c r="EX256" s="109"/>
      <c r="EY256" s="109"/>
      <c r="EZ256" s="109"/>
      <c r="FA256" s="109"/>
      <c r="FB256" s="109"/>
      <c r="FC256" s="109"/>
      <c r="FD256" s="109"/>
      <c r="FE256" s="109"/>
      <c r="FF256" s="109"/>
      <c r="FG256" s="109"/>
      <c r="FH256" s="109"/>
      <c r="FI256" s="109"/>
      <c r="FJ256" s="109"/>
      <c r="FK256" s="109"/>
      <c r="FL256" s="109"/>
      <c r="FM256" s="109"/>
      <c r="FN256" s="109"/>
      <c r="FO256" s="109"/>
      <c r="FP256" s="109"/>
      <c r="FQ256" s="109"/>
      <c r="FR256" s="109"/>
      <c r="FS256" s="109"/>
      <c r="FT256" s="109"/>
      <c r="FU256" s="120"/>
      <c r="FV256" s="120"/>
      <c r="FW256" s="120"/>
      <c r="FX256" s="120"/>
      <c r="FY256" s="120"/>
      <c r="FZ256" s="120"/>
      <c r="GA256" s="120"/>
      <c r="GB256" s="120"/>
      <c r="GC256" s="120"/>
      <c r="GD256" s="120"/>
      <c r="GE256" s="120"/>
      <c r="GF256" s="120"/>
      <c r="GG256" s="120"/>
      <c r="GH256" s="120"/>
      <c r="GI256" s="120"/>
      <c r="GJ256" s="120"/>
      <c r="GK256" s="120"/>
      <c r="GL256" s="120"/>
      <c r="GM256" s="120"/>
      <c r="GN256" s="120"/>
      <c r="GO256" s="109"/>
      <c r="GP256" s="931"/>
      <c r="GQ256" s="931"/>
      <c r="GR256" s="932"/>
      <c r="GS256" s="115"/>
      <c r="GT256" s="109"/>
      <c r="GU256" s="109"/>
      <c r="GV256" s="109"/>
      <c r="GW256" s="116"/>
    </row>
    <row r="257" spans="1:205" ht="19.5" customHeight="1">
      <c r="A257" s="111"/>
      <c r="B257" s="119"/>
      <c r="C257" s="109"/>
      <c r="D257" s="109"/>
      <c r="E257" s="109"/>
      <c r="F257" s="109"/>
      <c r="G257" s="119"/>
      <c r="H257" s="117"/>
      <c r="I257" s="118"/>
      <c r="J257" s="119"/>
      <c r="K257" s="119"/>
      <c r="L257" s="119"/>
      <c r="M257" s="120"/>
      <c r="N257" s="120"/>
      <c r="O257" s="120"/>
      <c r="P257" s="120"/>
      <c r="Q257" s="120"/>
      <c r="R257" s="120"/>
      <c r="S257" s="120"/>
      <c r="T257" s="120"/>
      <c r="U257" s="120"/>
      <c r="V257" s="120"/>
      <c r="W257" s="120"/>
      <c r="X257" s="120"/>
      <c r="Y257" s="120"/>
      <c r="Z257" s="120"/>
      <c r="AA257" s="120"/>
      <c r="AB257" s="120"/>
      <c r="AC257" s="120"/>
      <c r="AD257" s="120"/>
      <c r="AE257" s="120"/>
      <c r="AF257" s="120"/>
      <c r="AG257" s="120"/>
      <c r="AH257" s="120"/>
      <c r="AI257" s="120"/>
      <c r="AJ257" s="120"/>
      <c r="AK257" s="120"/>
      <c r="AL257" s="120"/>
      <c r="AM257" s="120"/>
      <c r="AN257" s="120"/>
      <c r="AO257" s="120"/>
      <c r="AP257" s="120"/>
      <c r="AQ257" s="120"/>
      <c r="AR257" s="120"/>
      <c r="AS257" s="120"/>
      <c r="AT257" s="120"/>
      <c r="AU257" s="120"/>
      <c r="AV257" s="120"/>
      <c r="AW257" s="120"/>
      <c r="AX257" s="120"/>
      <c r="AY257" s="120"/>
      <c r="AZ257" s="120"/>
      <c r="BA257" s="120"/>
      <c r="BB257" s="120"/>
      <c r="BC257" s="120"/>
      <c r="BD257" s="120"/>
      <c r="BE257" s="120"/>
      <c r="BF257" s="120"/>
      <c r="BG257" s="120"/>
      <c r="BH257" s="120"/>
      <c r="BI257" s="120"/>
      <c r="BJ257" s="120"/>
      <c r="BK257" s="120"/>
      <c r="BL257" s="120"/>
      <c r="BM257" s="120"/>
      <c r="BN257" s="120"/>
      <c r="BO257" s="120"/>
      <c r="BP257" s="120"/>
      <c r="BQ257" s="120"/>
      <c r="BR257" s="120"/>
      <c r="BS257" s="120"/>
      <c r="BT257" s="120"/>
      <c r="BU257" s="120"/>
      <c r="BV257" s="120"/>
      <c r="BW257" s="120"/>
      <c r="BX257" s="120"/>
      <c r="BY257" s="120"/>
      <c r="BZ257" s="120"/>
      <c r="CA257" s="120"/>
      <c r="CB257" s="120"/>
      <c r="CC257" s="120"/>
      <c r="CD257" s="120"/>
      <c r="CE257" s="120"/>
      <c r="CF257" s="120"/>
      <c r="CG257" s="120"/>
      <c r="CH257" s="120"/>
      <c r="CI257" s="120"/>
      <c r="CJ257" s="120"/>
      <c r="CK257" s="120"/>
      <c r="CL257" s="120"/>
      <c r="CM257" s="120"/>
      <c r="CN257" s="120"/>
      <c r="CO257" s="120"/>
      <c r="CP257" s="120"/>
      <c r="CQ257" s="120"/>
      <c r="CR257" s="120"/>
      <c r="CS257" s="120"/>
      <c r="CT257" s="119"/>
      <c r="CU257" s="119"/>
      <c r="CV257" s="119"/>
      <c r="CW257" s="109"/>
      <c r="CX257" s="120"/>
      <c r="CY257" s="120"/>
      <c r="CZ257" s="120"/>
      <c r="DA257" s="922" t="s">
        <v>239</v>
      </c>
      <c r="DB257" s="923"/>
      <c r="DC257" s="923"/>
      <c r="DD257" s="923"/>
      <c r="DE257" s="923"/>
      <c r="DF257" s="923"/>
      <c r="DG257" s="923"/>
      <c r="DH257" s="923"/>
      <c r="DI257" s="923"/>
      <c r="DJ257" s="923"/>
      <c r="DK257" s="923"/>
      <c r="DL257" s="923"/>
      <c r="DM257" s="923"/>
      <c r="DN257" s="923"/>
      <c r="DO257" s="923"/>
      <c r="DP257" s="923"/>
      <c r="DQ257" s="923"/>
      <c r="DR257" s="923"/>
      <c r="DS257" s="923"/>
      <c r="DT257" s="923"/>
      <c r="DU257" s="923"/>
      <c r="DV257" s="923"/>
      <c r="DW257" s="923"/>
      <c r="DX257" s="923"/>
      <c r="DY257" s="923"/>
      <c r="DZ257" s="923"/>
      <c r="EA257" s="923"/>
      <c r="EB257" s="923"/>
      <c r="EC257" s="923"/>
      <c r="ED257" s="923"/>
      <c r="EE257" s="923"/>
      <c r="EF257" s="923"/>
      <c r="EG257" s="923"/>
      <c r="EH257" s="923"/>
      <c r="EI257" s="923"/>
      <c r="EJ257" s="923"/>
      <c r="EK257" s="923"/>
      <c r="EL257" s="923"/>
      <c r="EM257" s="923"/>
      <c r="EN257" s="923"/>
      <c r="EO257" s="923"/>
      <c r="EP257" s="923"/>
      <c r="EQ257" s="923"/>
      <c r="ER257" s="923"/>
      <c r="ES257" s="923"/>
      <c r="ET257" s="923"/>
      <c r="EU257" s="923"/>
      <c r="EV257" s="923"/>
      <c r="EW257" s="923"/>
      <c r="EX257" s="923"/>
      <c r="EY257" s="923"/>
      <c r="EZ257" s="923"/>
      <c r="FA257" s="923"/>
      <c r="FB257" s="923"/>
      <c r="FC257" s="923"/>
      <c r="FD257" s="923"/>
      <c r="FE257" s="923"/>
      <c r="FF257" s="923"/>
      <c r="FG257" s="923"/>
      <c r="FH257" s="923"/>
      <c r="FI257" s="923"/>
      <c r="FJ257" s="923"/>
      <c r="FK257" s="923"/>
      <c r="FL257" s="923"/>
      <c r="FM257" s="923"/>
      <c r="FN257" s="923"/>
      <c r="FO257" s="923"/>
      <c r="FP257" s="923"/>
      <c r="FQ257" s="923"/>
      <c r="FR257" s="924"/>
      <c r="FS257" s="125"/>
      <c r="FT257" s="120"/>
      <c r="FU257" s="120"/>
      <c r="FV257" s="120"/>
      <c r="FW257" s="120"/>
      <c r="FX257" s="120"/>
      <c r="FY257" s="120"/>
      <c r="FZ257" s="120"/>
      <c r="GA257" s="120"/>
      <c r="GB257" s="120"/>
      <c r="GC257" s="120"/>
      <c r="GD257" s="120"/>
      <c r="GE257" s="120"/>
      <c r="GF257" s="120"/>
      <c r="GG257" s="120"/>
      <c r="GH257" s="120"/>
      <c r="GI257" s="120"/>
      <c r="GJ257" s="120"/>
      <c r="GK257" s="120"/>
      <c r="GL257" s="120"/>
      <c r="GM257" s="120"/>
      <c r="GN257" s="120"/>
      <c r="GO257" s="120"/>
      <c r="GP257" s="120"/>
      <c r="GQ257" s="120"/>
      <c r="GR257" s="124"/>
      <c r="GS257" s="109"/>
      <c r="GT257" s="109"/>
      <c r="GU257" s="109"/>
      <c r="GV257" s="109"/>
      <c r="GW257" s="116"/>
    </row>
    <row r="258" spans="1:205" ht="19.5" customHeight="1">
      <c r="A258" s="111"/>
      <c r="B258" s="126"/>
      <c r="C258" s="109"/>
      <c r="D258" s="109"/>
      <c r="E258" s="109"/>
      <c r="F258" s="109"/>
      <c r="G258" s="127"/>
      <c r="H258" s="211"/>
      <c r="I258" s="922" t="s">
        <v>239</v>
      </c>
      <c r="J258" s="923"/>
      <c r="K258" s="923"/>
      <c r="L258" s="923"/>
      <c r="M258" s="923"/>
      <c r="N258" s="923"/>
      <c r="O258" s="923"/>
      <c r="P258" s="923"/>
      <c r="Q258" s="923"/>
      <c r="R258" s="923"/>
      <c r="S258" s="923"/>
      <c r="T258" s="923"/>
      <c r="U258" s="923"/>
      <c r="V258" s="923"/>
      <c r="W258" s="923"/>
      <c r="X258" s="923"/>
      <c r="Y258" s="923"/>
      <c r="Z258" s="923"/>
      <c r="AA258" s="923"/>
      <c r="AB258" s="923"/>
      <c r="AC258" s="923"/>
      <c r="AD258" s="923"/>
      <c r="AE258" s="923"/>
      <c r="AF258" s="923"/>
      <c r="AG258" s="923"/>
      <c r="AH258" s="923"/>
      <c r="AI258" s="923"/>
      <c r="AJ258" s="923"/>
      <c r="AK258" s="923"/>
      <c r="AL258" s="923"/>
      <c r="AM258" s="923"/>
      <c r="AN258" s="923"/>
      <c r="AO258" s="923"/>
      <c r="AP258" s="923"/>
      <c r="AQ258" s="923"/>
      <c r="AR258" s="923"/>
      <c r="AS258" s="923"/>
      <c r="AT258" s="923"/>
      <c r="AU258" s="923"/>
      <c r="AV258" s="923"/>
      <c r="AW258" s="923"/>
      <c r="AX258" s="923"/>
      <c r="AY258" s="923"/>
      <c r="AZ258" s="923"/>
      <c r="BA258" s="923"/>
      <c r="BB258" s="923"/>
      <c r="BC258" s="923"/>
      <c r="BD258" s="923"/>
      <c r="BE258" s="923"/>
      <c r="BF258" s="923"/>
      <c r="BG258" s="923"/>
      <c r="BH258" s="923"/>
      <c r="BI258" s="923"/>
      <c r="BJ258" s="923"/>
      <c r="BK258" s="923"/>
      <c r="BL258" s="923"/>
      <c r="BM258" s="923"/>
      <c r="BN258" s="923"/>
      <c r="BO258" s="923"/>
      <c r="BP258" s="923"/>
      <c r="BQ258" s="923"/>
      <c r="BR258" s="923"/>
      <c r="BS258" s="923"/>
      <c r="BT258" s="923"/>
      <c r="BU258" s="923"/>
      <c r="BV258" s="923"/>
      <c r="BW258" s="923"/>
      <c r="BX258" s="923"/>
      <c r="BY258" s="923"/>
      <c r="BZ258" s="924"/>
      <c r="CA258" s="125"/>
      <c r="CB258" s="120"/>
      <c r="CC258" s="120"/>
      <c r="CD258" s="120"/>
      <c r="CE258" s="120"/>
      <c r="CF258" s="174"/>
      <c r="CG258" s="996" t="s">
        <v>240</v>
      </c>
      <c r="CH258" s="923"/>
      <c r="CI258" s="923"/>
      <c r="CJ258" s="923"/>
      <c r="CK258" s="923"/>
      <c r="CL258" s="923"/>
      <c r="CM258" s="923"/>
      <c r="CN258" s="923"/>
      <c r="CO258" s="923"/>
      <c r="CP258" s="923"/>
      <c r="CQ258" s="923"/>
      <c r="CR258" s="923"/>
      <c r="CS258" s="923"/>
      <c r="CT258" s="923"/>
      <c r="CU258" s="923"/>
      <c r="CV258" s="923"/>
      <c r="CW258" s="923"/>
      <c r="CX258" s="923"/>
      <c r="CY258" s="923"/>
      <c r="CZ258" s="997"/>
      <c r="DA258" s="212"/>
      <c r="DB258" s="109"/>
      <c r="DC258" s="109"/>
      <c r="DD258" s="130"/>
      <c r="DE258" s="130"/>
      <c r="DF258" s="130"/>
      <c r="DG258" s="130"/>
      <c r="DH258" s="130"/>
      <c r="DI258" s="130"/>
      <c r="DJ258" s="109"/>
      <c r="DK258" s="109"/>
      <c r="DL258" s="116"/>
      <c r="DM258" s="996" t="s">
        <v>241</v>
      </c>
      <c r="DN258" s="923"/>
      <c r="DO258" s="923"/>
      <c r="DP258" s="923"/>
      <c r="DQ258" s="923"/>
      <c r="DR258" s="923"/>
      <c r="DS258" s="923"/>
      <c r="DT258" s="923"/>
      <c r="DU258" s="923"/>
      <c r="DV258" s="923"/>
      <c r="DW258" s="923"/>
      <c r="DX258" s="923"/>
      <c r="DY258" s="923"/>
      <c r="DZ258" s="923"/>
      <c r="EA258" s="923"/>
      <c r="EB258" s="923"/>
      <c r="EC258" s="923"/>
      <c r="ED258" s="923"/>
      <c r="EE258" s="923"/>
      <c r="EF258" s="923"/>
      <c r="EG258" s="923"/>
      <c r="EH258" s="923"/>
      <c r="EI258" s="923"/>
      <c r="EJ258" s="923"/>
      <c r="EK258" s="923"/>
      <c r="EL258" s="923"/>
      <c r="EM258" s="923"/>
      <c r="EN258" s="923"/>
      <c r="EO258" s="923"/>
      <c r="EP258" s="923"/>
      <c r="EQ258" s="923"/>
      <c r="ER258" s="923"/>
      <c r="ES258" s="923"/>
      <c r="ET258" s="923"/>
      <c r="EU258" s="923"/>
      <c r="EV258" s="923"/>
      <c r="EW258" s="923"/>
      <c r="EX258" s="923"/>
      <c r="EY258" s="923"/>
      <c r="EZ258" s="923"/>
      <c r="FA258" s="923"/>
      <c r="FB258" s="923"/>
      <c r="FC258" s="923"/>
      <c r="FD258" s="923"/>
      <c r="FE258" s="923"/>
      <c r="FF258" s="923"/>
      <c r="FG258" s="923"/>
      <c r="FH258" s="923"/>
      <c r="FI258" s="923"/>
      <c r="FJ258" s="923"/>
      <c r="FK258" s="923"/>
      <c r="FL258" s="923"/>
      <c r="FM258" s="923"/>
      <c r="FN258" s="923"/>
      <c r="FO258" s="923"/>
      <c r="FP258" s="924"/>
      <c r="FQ258" s="129"/>
      <c r="FR258" s="130"/>
      <c r="FS258" s="129"/>
      <c r="FT258" s="130"/>
      <c r="FU258" s="120"/>
      <c r="FV258" s="120"/>
      <c r="FW258" s="120"/>
      <c r="FX258" s="120"/>
      <c r="FY258" s="996" t="s">
        <v>240</v>
      </c>
      <c r="FZ258" s="923"/>
      <c r="GA258" s="923"/>
      <c r="GB258" s="923"/>
      <c r="GC258" s="923"/>
      <c r="GD258" s="923"/>
      <c r="GE258" s="923"/>
      <c r="GF258" s="923"/>
      <c r="GG258" s="923"/>
      <c r="GH258" s="923"/>
      <c r="GI258" s="923"/>
      <c r="GJ258" s="923"/>
      <c r="GK258" s="923"/>
      <c r="GL258" s="923"/>
      <c r="GM258" s="923"/>
      <c r="GN258" s="923"/>
      <c r="GO258" s="923"/>
      <c r="GP258" s="923"/>
      <c r="GQ258" s="923"/>
      <c r="GR258" s="997"/>
      <c r="GS258" s="109"/>
      <c r="GT258" s="109"/>
      <c r="GU258" s="109"/>
      <c r="GV258" s="109"/>
      <c r="GW258" s="116"/>
    </row>
    <row r="259" spans="1:205" ht="15" customHeight="1">
      <c r="A259" s="111"/>
      <c r="B259" s="126"/>
      <c r="C259" s="109"/>
      <c r="D259" s="109"/>
      <c r="E259" s="109"/>
      <c r="F259" s="109"/>
      <c r="G259" s="127"/>
      <c r="H259" s="211"/>
      <c r="I259" s="128"/>
      <c r="J259" s="120"/>
      <c r="K259" s="120"/>
      <c r="L259" s="120"/>
      <c r="M259" s="120"/>
      <c r="N259" s="120"/>
      <c r="O259" s="120"/>
      <c r="P259" s="120"/>
      <c r="Q259" s="120"/>
      <c r="R259" s="120"/>
      <c r="S259" s="120"/>
      <c r="T259" s="120"/>
      <c r="U259" s="120"/>
      <c r="V259" s="120"/>
      <c r="W259" s="120"/>
      <c r="X259" s="120"/>
      <c r="Y259" s="120"/>
      <c r="Z259" s="120"/>
      <c r="AA259" s="120"/>
      <c r="AB259" s="120"/>
      <c r="AC259" s="120"/>
      <c r="AD259" s="120"/>
      <c r="AE259" s="120"/>
      <c r="AF259" s="120"/>
      <c r="AG259" s="120"/>
      <c r="AH259" s="120"/>
      <c r="AI259" s="120"/>
      <c r="AJ259" s="120"/>
      <c r="AK259" s="120"/>
      <c r="AL259" s="120"/>
      <c r="AM259" s="120"/>
      <c r="AN259" s="120"/>
      <c r="AO259" s="120"/>
      <c r="AP259" s="120"/>
      <c r="AQ259" s="120"/>
      <c r="AR259" s="120"/>
      <c r="AS259" s="120"/>
      <c r="AT259" s="120"/>
      <c r="AU259" s="120"/>
      <c r="AV259" s="120"/>
      <c r="AW259" s="120"/>
      <c r="AX259" s="120"/>
      <c r="AY259" s="120"/>
      <c r="AZ259" s="120"/>
      <c r="BA259" s="120"/>
      <c r="BB259" s="120"/>
      <c r="BC259" s="120"/>
      <c r="BD259" s="120"/>
      <c r="BE259" s="120"/>
      <c r="BF259" s="120"/>
      <c r="BG259" s="120"/>
      <c r="BH259" s="120"/>
      <c r="BI259" s="120"/>
      <c r="BJ259" s="120"/>
      <c r="BK259" s="120"/>
      <c r="BL259" s="120"/>
      <c r="BM259" s="120"/>
      <c r="BN259" s="120"/>
      <c r="BO259" s="120"/>
      <c r="BP259" s="120"/>
      <c r="BQ259" s="120"/>
      <c r="BR259" s="120"/>
      <c r="BS259" s="120"/>
      <c r="BT259" s="120"/>
      <c r="BU259" s="120"/>
      <c r="BV259" s="120"/>
      <c r="BW259" s="120"/>
      <c r="BX259" s="120"/>
      <c r="BY259" s="109"/>
      <c r="BZ259" s="109"/>
      <c r="CA259" s="954" t="s">
        <v>243</v>
      </c>
      <c r="CB259" s="955"/>
      <c r="CC259" s="955"/>
      <c r="CD259" s="955"/>
      <c r="CE259" s="955"/>
      <c r="CF259" s="956"/>
      <c r="CG259" s="996" t="s">
        <v>242</v>
      </c>
      <c r="CH259" s="923"/>
      <c r="CI259" s="923"/>
      <c r="CJ259" s="923"/>
      <c r="CK259" s="923"/>
      <c r="CL259" s="923"/>
      <c r="CM259" s="923"/>
      <c r="CN259" s="923"/>
      <c r="CO259" s="923"/>
      <c r="CP259" s="923"/>
      <c r="CQ259" s="923"/>
      <c r="CR259" s="923"/>
      <c r="CS259" s="923"/>
      <c r="CT259" s="923"/>
      <c r="CU259" s="923"/>
      <c r="CV259" s="923"/>
      <c r="CW259" s="923"/>
      <c r="CX259" s="923"/>
      <c r="CY259" s="923"/>
      <c r="CZ259" s="997"/>
      <c r="DA259" s="213"/>
      <c r="DB259" s="109"/>
      <c r="DC259" s="109"/>
      <c r="DD259" s="130"/>
      <c r="DE259" s="130"/>
      <c r="DF259" s="130"/>
      <c r="DG259" s="130"/>
      <c r="DH259" s="130"/>
      <c r="DI259" s="130"/>
      <c r="DJ259" s="109"/>
      <c r="DK259" s="109"/>
      <c r="DL259" s="116"/>
      <c r="DM259" s="943">
        <v>0.25</v>
      </c>
      <c r="DN259" s="944"/>
      <c r="DO259" s="944"/>
      <c r="DP259" s="944"/>
      <c r="DQ259" s="944"/>
      <c r="DR259" s="944"/>
      <c r="DS259" s="944"/>
      <c r="DT259" s="944"/>
      <c r="DU259" s="944"/>
      <c r="DV259" s="944"/>
      <c r="DW259" s="944"/>
      <c r="DX259" s="944"/>
      <c r="DY259" s="944"/>
      <c r="DZ259" s="944"/>
      <c r="EA259" s="944"/>
      <c r="EB259" s="945"/>
      <c r="EC259" s="969" t="s">
        <v>243</v>
      </c>
      <c r="ED259" s="970"/>
      <c r="EE259" s="970"/>
      <c r="EF259" s="970"/>
      <c r="EG259" s="970"/>
      <c r="EH259" s="970"/>
      <c r="EI259" s="970"/>
      <c r="EJ259" s="971"/>
      <c r="EK259" s="1001" t="s">
        <v>268</v>
      </c>
      <c r="EL259" s="1002"/>
      <c r="EM259" s="1002"/>
      <c r="EN259" s="1002"/>
      <c r="EO259" s="1002"/>
      <c r="EP259" s="1002"/>
      <c r="EQ259" s="1002"/>
      <c r="ER259" s="1002"/>
      <c r="ES259" s="1002"/>
      <c r="ET259" s="1002"/>
      <c r="EU259" s="1002"/>
      <c r="EV259" s="1002"/>
      <c r="EW259" s="1002"/>
      <c r="EX259" s="1002"/>
      <c r="EY259" s="1002"/>
      <c r="EZ259" s="1002"/>
      <c r="FA259" s="1002"/>
      <c r="FB259" s="1002"/>
      <c r="FC259" s="1002"/>
      <c r="FD259" s="1002"/>
      <c r="FE259" s="1002"/>
      <c r="FF259" s="1002"/>
      <c r="FG259" s="1002"/>
      <c r="FH259" s="1002"/>
      <c r="FI259" s="1002"/>
      <c r="FJ259" s="1002"/>
      <c r="FK259" s="1002"/>
      <c r="FL259" s="1002"/>
      <c r="FM259" s="1002"/>
      <c r="FN259" s="1002"/>
      <c r="FO259" s="1002"/>
      <c r="FP259" s="1003"/>
      <c r="FQ259" s="175"/>
      <c r="FR259" s="176"/>
      <c r="FS259" s="954" t="s">
        <v>243</v>
      </c>
      <c r="FT259" s="955"/>
      <c r="FU259" s="955"/>
      <c r="FV259" s="955"/>
      <c r="FW259" s="955"/>
      <c r="FX259" s="956"/>
      <c r="FY259" s="963" t="s">
        <v>242</v>
      </c>
      <c r="FZ259" s="964"/>
      <c r="GA259" s="964"/>
      <c r="GB259" s="964"/>
      <c r="GC259" s="964"/>
      <c r="GD259" s="964"/>
      <c r="GE259" s="964"/>
      <c r="GF259" s="964"/>
      <c r="GG259" s="964"/>
      <c r="GH259" s="964"/>
      <c r="GI259" s="964"/>
      <c r="GJ259" s="964"/>
      <c r="GK259" s="964"/>
      <c r="GL259" s="964"/>
      <c r="GM259" s="964"/>
      <c r="GN259" s="964"/>
      <c r="GO259" s="964"/>
      <c r="GP259" s="964"/>
      <c r="GQ259" s="964"/>
      <c r="GR259" s="965"/>
      <c r="GS259" s="109"/>
      <c r="GT259" s="109"/>
      <c r="GU259" s="109"/>
      <c r="GV259" s="109"/>
      <c r="GW259" s="116"/>
    </row>
    <row r="260" spans="1:205" ht="15" customHeight="1">
      <c r="A260" s="111"/>
      <c r="B260" s="109"/>
      <c r="C260" s="109"/>
      <c r="D260" s="109"/>
      <c r="E260" s="109"/>
      <c r="F260" s="109"/>
      <c r="G260" s="127"/>
      <c r="H260" s="127"/>
      <c r="I260" s="966" t="s">
        <v>269</v>
      </c>
      <c r="J260" s="967"/>
      <c r="K260" s="967"/>
      <c r="L260" s="967"/>
      <c r="M260" s="967"/>
      <c r="N260" s="967"/>
      <c r="O260" s="967"/>
      <c r="P260" s="967"/>
      <c r="Q260" s="967"/>
      <c r="R260" s="967"/>
      <c r="S260" s="967"/>
      <c r="T260" s="967"/>
      <c r="U260" s="967"/>
      <c r="V260" s="967"/>
      <c r="W260" s="967"/>
      <c r="X260" s="967"/>
      <c r="Y260" s="967"/>
      <c r="Z260" s="967"/>
      <c r="AA260" s="967"/>
      <c r="AB260" s="967"/>
      <c r="AC260" s="967"/>
      <c r="AD260" s="967"/>
      <c r="AE260" s="967"/>
      <c r="AF260" s="967"/>
      <c r="AG260" s="967"/>
      <c r="AH260" s="967"/>
      <c r="AI260" s="967"/>
      <c r="AJ260" s="968"/>
      <c r="AK260" s="969" t="s">
        <v>243</v>
      </c>
      <c r="AL260" s="970"/>
      <c r="AM260" s="970"/>
      <c r="AN260" s="970"/>
      <c r="AO260" s="970"/>
      <c r="AP260" s="970"/>
      <c r="AQ260" s="970"/>
      <c r="AR260" s="971"/>
      <c r="AS260" s="975" t="s">
        <v>265</v>
      </c>
      <c r="AT260" s="967"/>
      <c r="AU260" s="967"/>
      <c r="AV260" s="967"/>
      <c r="AW260" s="967"/>
      <c r="AX260" s="967"/>
      <c r="AY260" s="967"/>
      <c r="AZ260" s="967"/>
      <c r="BA260" s="967"/>
      <c r="BB260" s="967"/>
      <c r="BC260" s="967"/>
      <c r="BD260" s="967"/>
      <c r="BE260" s="967"/>
      <c r="BF260" s="967"/>
      <c r="BG260" s="967"/>
      <c r="BH260" s="967"/>
      <c r="BI260" s="967"/>
      <c r="BJ260" s="967"/>
      <c r="BK260" s="967"/>
      <c r="BL260" s="967"/>
      <c r="BM260" s="967"/>
      <c r="BN260" s="967"/>
      <c r="BO260" s="967"/>
      <c r="BP260" s="967"/>
      <c r="BQ260" s="967"/>
      <c r="BR260" s="967"/>
      <c r="BS260" s="967"/>
      <c r="BT260" s="967"/>
      <c r="BU260" s="967"/>
      <c r="BV260" s="967"/>
      <c r="BW260" s="967"/>
      <c r="BX260" s="967"/>
      <c r="BY260" s="967"/>
      <c r="BZ260" s="968"/>
      <c r="CA260" s="957"/>
      <c r="CB260" s="958"/>
      <c r="CC260" s="958"/>
      <c r="CD260" s="958"/>
      <c r="CE260" s="958"/>
      <c r="CF260" s="959"/>
      <c r="CG260" s="976" t="s">
        <v>270</v>
      </c>
      <c r="CH260" s="977"/>
      <c r="CI260" s="977"/>
      <c r="CJ260" s="977"/>
      <c r="CK260" s="977"/>
      <c r="CL260" s="977"/>
      <c r="CM260" s="977"/>
      <c r="CN260" s="977"/>
      <c r="CO260" s="977"/>
      <c r="CP260" s="977"/>
      <c r="CQ260" s="977"/>
      <c r="CR260" s="977"/>
      <c r="CS260" s="977"/>
      <c r="CT260" s="977"/>
      <c r="CU260" s="977"/>
      <c r="CV260" s="977"/>
      <c r="CW260" s="977"/>
      <c r="CX260" s="977"/>
      <c r="CY260" s="977"/>
      <c r="CZ260" s="978"/>
      <c r="DA260" s="966" t="s">
        <v>269</v>
      </c>
      <c r="DB260" s="967"/>
      <c r="DC260" s="967"/>
      <c r="DD260" s="967"/>
      <c r="DE260" s="967"/>
      <c r="DF260" s="967"/>
      <c r="DG260" s="967"/>
      <c r="DH260" s="967"/>
      <c r="DI260" s="967"/>
      <c r="DJ260" s="967"/>
      <c r="DK260" s="967"/>
      <c r="DL260" s="967"/>
      <c r="DM260" s="967"/>
      <c r="DN260" s="967"/>
      <c r="DO260" s="967"/>
      <c r="DP260" s="967"/>
      <c r="DQ260" s="967"/>
      <c r="DR260" s="967"/>
      <c r="DS260" s="967"/>
      <c r="DT260" s="967"/>
      <c r="DU260" s="967"/>
      <c r="DV260" s="967"/>
      <c r="DW260" s="967"/>
      <c r="DX260" s="967"/>
      <c r="DY260" s="967"/>
      <c r="DZ260" s="967"/>
      <c r="EA260" s="967"/>
      <c r="EB260" s="968"/>
      <c r="EC260" s="998"/>
      <c r="ED260" s="999"/>
      <c r="EE260" s="999"/>
      <c r="EF260" s="999"/>
      <c r="EG260" s="999"/>
      <c r="EH260" s="999"/>
      <c r="EI260" s="999"/>
      <c r="EJ260" s="1000"/>
      <c r="EK260" s="979" t="s">
        <v>256</v>
      </c>
      <c r="EL260" s="980"/>
      <c r="EM260" s="980"/>
      <c r="EN260" s="980"/>
      <c r="EO260" s="980"/>
      <c r="EP260" s="980"/>
      <c r="EQ260" s="980"/>
      <c r="ER260" s="980"/>
      <c r="ES260" s="980"/>
      <c r="ET260" s="980"/>
      <c r="EU260" s="980"/>
      <c r="EV260" s="980"/>
      <c r="EW260" s="980"/>
      <c r="EX260" s="980"/>
      <c r="EY260" s="980"/>
      <c r="EZ260" s="980"/>
      <c r="FA260" s="980"/>
      <c r="FB260" s="980"/>
      <c r="FC260" s="980"/>
      <c r="FD260" s="980"/>
      <c r="FE260" s="980"/>
      <c r="FF260" s="980"/>
      <c r="FG260" s="980"/>
      <c r="FH260" s="980"/>
      <c r="FI260" s="980"/>
      <c r="FJ260" s="980"/>
      <c r="FK260" s="980"/>
      <c r="FL260" s="980"/>
      <c r="FM260" s="980"/>
      <c r="FN260" s="980"/>
      <c r="FO260" s="980"/>
      <c r="FP260" s="980"/>
      <c r="FQ260" s="980"/>
      <c r="FR260" s="981"/>
      <c r="FS260" s="957"/>
      <c r="FT260" s="958"/>
      <c r="FU260" s="958"/>
      <c r="FV260" s="958"/>
      <c r="FW260" s="958"/>
      <c r="FX260" s="959"/>
      <c r="FY260" s="982" t="s">
        <v>257</v>
      </c>
      <c r="FZ260" s="983"/>
      <c r="GA260" s="983"/>
      <c r="GB260" s="983"/>
      <c r="GC260" s="983"/>
      <c r="GD260" s="983"/>
      <c r="GE260" s="983"/>
      <c r="GF260" s="983"/>
      <c r="GG260" s="983"/>
      <c r="GH260" s="983"/>
      <c r="GI260" s="983"/>
      <c r="GJ260" s="983"/>
      <c r="GK260" s="983"/>
      <c r="GL260" s="983"/>
      <c r="GM260" s="983"/>
      <c r="GN260" s="983"/>
      <c r="GO260" s="983"/>
      <c r="GP260" s="983"/>
      <c r="GQ260" s="983"/>
      <c r="GR260" s="984"/>
      <c r="GS260" s="109"/>
      <c r="GT260" s="109"/>
      <c r="GU260" s="109"/>
      <c r="GV260" s="109"/>
      <c r="GW260" s="116"/>
    </row>
    <row r="261" spans="1:205" ht="15" customHeight="1">
      <c r="A261" s="137"/>
      <c r="B261" s="110"/>
      <c r="C261" s="110"/>
      <c r="D261" s="110"/>
      <c r="E261" s="110"/>
      <c r="F261" s="110"/>
      <c r="G261" s="138"/>
      <c r="H261" s="138"/>
      <c r="I261" s="988" t="s">
        <v>266</v>
      </c>
      <c r="J261" s="989"/>
      <c r="K261" s="989"/>
      <c r="L261" s="989"/>
      <c r="M261" s="989"/>
      <c r="N261" s="989"/>
      <c r="O261" s="989"/>
      <c r="P261" s="989"/>
      <c r="Q261" s="989"/>
      <c r="R261" s="989"/>
      <c r="S261" s="989"/>
      <c r="T261" s="989"/>
      <c r="U261" s="989"/>
      <c r="V261" s="989"/>
      <c r="W261" s="989"/>
      <c r="X261" s="989"/>
      <c r="Y261" s="989"/>
      <c r="Z261" s="989"/>
      <c r="AA261" s="989"/>
      <c r="AB261" s="989"/>
      <c r="AC261" s="989"/>
      <c r="AD261" s="989"/>
      <c r="AE261" s="989"/>
      <c r="AF261" s="989"/>
      <c r="AG261" s="989"/>
      <c r="AH261" s="989"/>
      <c r="AI261" s="989"/>
      <c r="AJ261" s="990"/>
      <c r="AK261" s="972"/>
      <c r="AL261" s="973"/>
      <c r="AM261" s="973"/>
      <c r="AN261" s="973"/>
      <c r="AO261" s="973"/>
      <c r="AP261" s="973"/>
      <c r="AQ261" s="973"/>
      <c r="AR261" s="974"/>
      <c r="AS261" s="991" t="s">
        <v>266</v>
      </c>
      <c r="AT261" s="992"/>
      <c r="AU261" s="992"/>
      <c r="AV261" s="992"/>
      <c r="AW261" s="992"/>
      <c r="AX261" s="992"/>
      <c r="AY261" s="992"/>
      <c r="AZ261" s="992"/>
      <c r="BA261" s="992"/>
      <c r="BB261" s="992"/>
      <c r="BC261" s="992"/>
      <c r="BD261" s="992"/>
      <c r="BE261" s="992"/>
      <c r="BF261" s="992"/>
      <c r="BG261" s="992"/>
      <c r="BH261" s="992"/>
      <c r="BI261" s="992"/>
      <c r="BJ261" s="992"/>
      <c r="BK261" s="992"/>
      <c r="BL261" s="992"/>
      <c r="BM261" s="992"/>
      <c r="BN261" s="992"/>
      <c r="BO261" s="992"/>
      <c r="BP261" s="992"/>
      <c r="BQ261" s="992"/>
      <c r="BR261" s="992"/>
      <c r="BS261" s="992"/>
      <c r="BT261" s="992"/>
      <c r="BU261" s="992"/>
      <c r="BV261" s="992"/>
      <c r="BW261" s="992"/>
      <c r="BX261" s="992"/>
      <c r="BY261" s="992"/>
      <c r="BZ261" s="993"/>
      <c r="CA261" s="960"/>
      <c r="CB261" s="961"/>
      <c r="CC261" s="961"/>
      <c r="CD261" s="961"/>
      <c r="CE261" s="961"/>
      <c r="CF261" s="962"/>
      <c r="CG261" s="994" t="s">
        <v>266</v>
      </c>
      <c r="CH261" s="989"/>
      <c r="CI261" s="989"/>
      <c r="CJ261" s="989"/>
      <c r="CK261" s="989"/>
      <c r="CL261" s="989"/>
      <c r="CM261" s="989"/>
      <c r="CN261" s="989"/>
      <c r="CO261" s="989"/>
      <c r="CP261" s="989"/>
      <c r="CQ261" s="989"/>
      <c r="CR261" s="989"/>
      <c r="CS261" s="989"/>
      <c r="CT261" s="989"/>
      <c r="CU261" s="989"/>
      <c r="CV261" s="989"/>
      <c r="CW261" s="989"/>
      <c r="CX261" s="989"/>
      <c r="CY261" s="989"/>
      <c r="CZ261" s="995"/>
      <c r="DA261" s="1007" t="s">
        <v>266</v>
      </c>
      <c r="DB261" s="992"/>
      <c r="DC261" s="992"/>
      <c r="DD261" s="992"/>
      <c r="DE261" s="992"/>
      <c r="DF261" s="992"/>
      <c r="DG261" s="992"/>
      <c r="DH261" s="992"/>
      <c r="DI261" s="992"/>
      <c r="DJ261" s="992"/>
      <c r="DK261" s="992"/>
      <c r="DL261" s="992"/>
      <c r="DM261" s="992"/>
      <c r="DN261" s="992"/>
      <c r="DO261" s="992"/>
      <c r="DP261" s="992"/>
      <c r="DQ261" s="992"/>
      <c r="DR261" s="992"/>
      <c r="DS261" s="992"/>
      <c r="DT261" s="992"/>
      <c r="DU261" s="992"/>
      <c r="DV261" s="992"/>
      <c r="DW261" s="992"/>
      <c r="DX261" s="992"/>
      <c r="DY261" s="992"/>
      <c r="DZ261" s="992"/>
      <c r="EA261" s="992"/>
      <c r="EB261" s="993"/>
      <c r="EC261" s="972"/>
      <c r="ED261" s="973"/>
      <c r="EE261" s="973"/>
      <c r="EF261" s="973"/>
      <c r="EG261" s="973"/>
      <c r="EH261" s="973"/>
      <c r="EI261" s="973"/>
      <c r="EJ261" s="974"/>
      <c r="EK261" s="1004" t="s">
        <v>257</v>
      </c>
      <c r="EL261" s="1005"/>
      <c r="EM261" s="1005"/>
      <c r="EN261" s="1005"/>
      <c r="EO261" s="1005"/>
      <c r="EP261" s="1005"/>
      <c r="EQ261" s="1005"/>
      <c r="ER261" s="1005"/>
      <c r="ES261" s="1005"/>
      <c r="ET261" s="1005"/>
      <c r="EU261" s="1005"/>
      <c r="EV261" s="1005"/>
      <c r="EW261" s="1005"/>
      <c r="EX261" s="1005"/>
      <c r="EY261" s="1005"/>
      <c r="EZ261" s="1005"/>
      <c r="FA261" s="1005"/>
      <c r="FB261" s="1005"/>
      <c r="FC261" s="1005"/>
      <c r="FD261" s="1005"/>
      <c r="FE261" s="1005"/>
      <c r="FF261" s="1005"/>
      <c r="FG261" s="1005"/>
      <c r="FH261" s="1005"/>
      <c r="FI261" s="1005"/>
      <c r="FJ261" s="1005"/>
      <c r="FK261" s="1005"/>
      <c r="FL261" s="1005"/>
      <c r="FM261" s="1005"/>
      <c r="FN261" s="1005"/>
      <c r="FO261" s="1005"/>
      <c r="FP261" s="1005"/>
      <c r="FQ261" s="1005"/>
      <c r="FR261" s="1006"/>
      <c r="FS261" s="960"/>
      <c r="FT261" s="961"/>
      <c r="FU261" s="961"/>
      <c r="FV261" s="961"/>
      <c r="FW261" s="961"/>
      <c r="FX261" s="962"/>
      <c r="FY261" s="985"/>
      <c r="FZ261" s="986"/>
      <c r="GA261" s="986"/>
      <c r="GB261" s="986"/>
      <c r="GC261" s="986"/>
      <c r="GD261" s="986"/>
      <c r="GE261" s="986"/>
      <c r="GF261" s="986"/>
      <c r="GG261" s="986"/>
      <c r="GH261" s="986"/>
      <c r="GI261" s="986"/>
      <c r="GJ261" s="986"/>
      <c r="GK261" s="986"/>
      <c r="GL261" s="986"/>
      <c r="GM261" s="986"/>
      <c r="GN261" s="986"/>
      <c r="GO261" s="986"/>
      <c r="GP261" s="986"/>
      <c r="GQ261" s="986"/>
      <c r="GR261" s="987"/>
      <c r="GS261" s="110"/>
      <c r="GT261" s="110"/>
      <c r="GU261" s="110"/>
      <c r="GV261" s="110"/>
      <c r="GW261" s="142"/>
    </row>
    <row r="262" spans="1:205">
      <c r="A262" s="111"/>
      <c r="B262" s="109"/>
      <c r="C262" s="127"/>
      <c r="D262" s="143"/>
      <c r="E262" s="111"/>
      <c r="F262" s="109"/>
      <c r="G262" s="109"/>
      <c r="H262" s="113"/>
      <c r="I262" s="112"/>
      <c r="J262" s="109"/>
      <c r="K262" s="109"/>
      <c r="L262" s="116"/>
      <c r="M262" s="111"/>
      <c r="N262" s="109"/>
      <c r="O262" s="109"/>
      <c r="P262" s="109"/>
      <c r="Q262" s="109"/>
      <c r="R262" s="109"/>
      <c r="S262" s="109"/>
      <c r="T262" s="116"/>
      <c r="U262" s="111"/>
      <c r="V262" s="109"/>
      <c r="W262" s="109"/>
      <c r="X262" s="109"/>
      <c r="Y262" s="109"/>
      <c r="Z262" s="109"/>
      <c r="AA262" s="109"/>
      <c r="AB262" s="116"/>
      <c r="AC262" s="111"/>
      <c r="AD262" s="109"/>
      <c r="AE262" s="109"/>
      <c r="AF262" s="109"/>
      <c r="AG262" s="109"/>
      <c r="AH262" s="109"/>
      <c r="AI262" s="109"/>
      <c r="AJ262" s="116"/>
      <c r="AK262" s="111"/>
      <c r="AL262" s="113"/>
      <c r="AM262" s="113"/>
      <c r="AN262" s="109"/>
      <c r="AO262" s="109"/>
      <c r="AP262" s="109"/>
      <c r="AQ262" s="109"/>
      <c r="AR262" s="116"/>
      <c r="AS262" s="111"/>
      <c r="AT262" s="109"/>
      <c r="AU262" s="109"/>
      <c r="AV262" s="109"/>
      <c r="AW262" s="109"/>
      <c r="AX262" s="109"/>
      <c r="AY262" s="109"/>
      <c r="AZ262" s="116"/>
      <c r="BA262" s="111"/>
      <c r="BB262" s="109"/>
      <c r="BC262" s="109"/>
      <c r="BD262" s="109"/>
      <c r="BE262" s="109"/>
      <c r="BF262" s="109"/>
      <c r="BG262" s="109"/>
      <c r="BH262" s="116"/>
      <c r="BI262" s="111"/>
      <c r="BJ262" s="109"/>
      <c r="BK262" s="109"/>
      <c r="BL262" s="109"/>
      <c r="BM262" s="109"/>
      <c r="BN262" s="109"/>
      <c r="BO262" s="109"/>
      <c r="BP262" s="116"/>
      <c r="BQ262" s="111"/>
      <c r="BR262" s="109"/>
      <c r="BS262" s="109"/>
      <c r="BT262" s="109"/>
      <c r="BU262" s="109"/>
      <c r="BV262" s="109"/>
      <c r="BW262" s="109"/>
      <c r="BX262" s="109"/>
      <c r="BY262" s="144"/>
      <c r="BZ262" s="109"/>
      <c r="CA262" s="144"/>
      <c r="CB262" s="113"/>
      <c r="CC262" s="113"/>
      <c r="CD262" s="109"/>
      <c r="CE262" s="109"/>
      <c r="CF262" s="116"/>
      <c r="CG262" s="111"/>
      <c r="CH262" s="109"/>
      <c r="CI262" s="109"/>
      <c r="CJ262" s="109"/>
      <c r="CK262" s="109"/>
      <c r="CL262" s="109"/>
      <c r="CM262" s="109"/>
      <c r="CN262" s="116"/>
      <c r="CO262" s="111"/>
      <c r="CP262" s="109"/>
      <c r="CQ262" s="109"/>
      <c r="CR262" s="113"/>
      <c r="CS262" s="113"/>
      <c r="CT262" s="109"/>
      <c r="CU262" s="109"/>
      <c r="CV262" s="113"/>
      <c r="CW262" s="144"/>
      <c r="CX262" s="113"/>
      <c r="CY262" s="109"/>
      <c r="CZ262" s="113"/>
      <c r="DA262" s="112"/>
      <c r="DB262" s="109"/>
      <c r="DC262" s="109"/>
      <c r="DD262" s="116"/>
      <c r="DE262" s="111"/>
      <c r="DF262" s="109"/>
      <c r="DG262" s="109"/>
      <c r="DH262" s="109"/>
      <c r="DI262" s="109"/>
      <c r="DJ262" s="109"/>
      <c r="DK262" s="109"/>
      <c r="DL262" s="116"/>
      <c r="DM262" s="111"/>
      <c r="DN262" s="109"/>
      <c r="DO262" s="109"/>
      <c r="DP262" s="109"/>
      <c r="DQ262" s="109"/>
      <c r="DR262" s="109"/>
      <c r="DS262" s="109"/>
      <c r="DT262" s="116"/>
      <c r="DU262" s="111"/>
      <c r="DV262" s="109"/>
      <c r="DW262" s="109"/>
      <c r="DX262" s="109"/>
      <c r="DY262" s="109"/>
      <c r="DZ262" s="109"/>
      <c r="EA262" s="109"/>
      <c r="EB262" s="116"/>
      <c r="EC262" s="111"/>
      <c r="ED262" s="109"/>
      <c r="EE262" s="109"/>
      <c r="EF262" s="109"/>
      <c r="EG262" s="109"/>
      <c r="EH262" s="109"/>
      <c r="EI262" s="109"/>
      <c r="EJ262" s="116"/>
      <c r="EK262" s="111"/>
      <c r="EL262" s="109"/>
      <c r="EM262" s="109"/>
      <c r="EN262" s="109"/>
      <c r="EO262" s="109"/>
      <c r="EP262" s="109"/>
      <c r="EQ262" s="109"/>
      <c r="ER262" s="116"/>
      <c r="ES262" s="111"/>
      <c r="ET262" s="109"/>
      <c r="EU262" s="109"/>
      <c r="EV262" s="109"/>
      <c r="EW262" s="109"/>
      <c r="EX262" s="109"/>
      <c r="EY262" s="109"/>
      <c r="EZ262" s="116"/>
      <c r="FA262" s="111"/>
      <c r="FB262" s="109"/>
      <c r="FC262" s="109"/>
      <c r="FD262" s="109"/>
      <c r="FE262" s="109"/>
      <c r="FF262" s="109"/>
      <c r="FG262" s="109"/>
      <c r="FH262" s="116"/>
      <c r="FI262" s="111"/>
      <c r="FJ262" s="109"/>
      <c r="FK262" s="109"/>
      <c r="FL262" s="109"/>
      <c r="FM262" s="109"/>
      <c r="FN262" s="113"/>
      <c r="FO262" s="109"/>
      <c r="FP262" s="116"/>
      <c r="FQ262" s="111"/>
      <c r="FR262" s="113"/>
      <c r="FS262" s="144"/>
      <c r="FT262" s="113"/>
      <c r="FU262" s="113"/>
      <c r="FV262" s="113"/>
      <c r="FW262" s="109"/>
      <c r="FX262" s="116"/>
      <c r="FY262" s="111"/>
      <c r="FZ262" s="109"/>
      <c r="GA262" s="109"/>
      <c r="GB262" s="109"/>
      <c r="GC262" s="109"/>
      <c r="GD262" s="109"/>
      <c r="GE262" s="109"/>
      <c r="GF262" s="116"/>
      <c r="GG262" s="111"/>
      <c r="GH262" s="109"/>
      <c r="GI262" s="109"/>
      <c r="GJ262" s="109"/>
      <c r="GK262" s="109"/>
      <c r="GL262" s="109"/>
      <c r="GM262" s="109"/>
      <c r="GN262" s="109"/>
      <c r="GO262" s="111"/>
      <c r="GP262" s="109"/>
      <c r="GQ262" s="109"/>
      <c r="GR262" s="109"/>
      <c r="GS262" s="112"/>
      <c r="GT262" s="109"/>
      <c r="GU262" s="109"/>
      <c r="GV262" s="109"/>
      <c r="GW262" s="116"/>
    </row>
    <row r="263" spans="1:205">
      <c r="A263" s="145"/>
      <c r="B263" s="146"/>
      <c r="C263" s="146"/>
      <c r="D263" s="936">
        <v>8</v>
      </c>
      <c r="E263" s="936"/>
      <c r="F263" s="122"/>
      <c r="G263" s="122"/>
      <c r="H263" s="122"/>
      <c r="I263" s="147"/>
      <c r="J263" s="122"/>
      <c r="K263" s="122"/>
      <c r="L263" s="936">
        <v>9</v>
      </c>
      <c r="M263" s="936"/>
      <c r="N263" s="936"/>
      <c r="O263" s="936"/>
      <c r="P263" s="936"/>
      <c r="Q263" s="936"/>
      <c r="R263" s="936">
        <v>10</v>
      </c>
      <c r="S263" s="936"/>
      <c r="T263" s="936"/>
      <c r="U263" s="936"/>
      <c r="V263" s="936"/>
      <c r="W263" s="936"/>
      <c r="X263" s="936"/>
      <c r="Y263" s="936"/>
      <c r="Z263" s="936">
        <v>11</v>
      </c>
      <c r="AA263" s="936"/>
      <c r="AB263" s="936"/>
      <c r="AC263" s="936"/>
      <c r="AD263" s="936"/>
      <c r="AE263" s="936"/>
      <c r="AF263" s="936"/>
      <c r="AG263" s="936"/>
      <c r="AH263" s="122"/>
      <c r="AI263" s="936">
        <v>12</v>
      </c>
      <c r="AJ263" s="936"/>
      <c r="AK263" s="936"/>
      <c r="AL263" s="122"/>
      <c r="AM263" s="122"/>
      <c r="AN263" s="122"/>
      <c r="AO263" s="122"/>
      <c r="AP263" s="936">
        <v>13</v>
      </c>
      <c r="AQ263" s="936"/>
      <c r="AR263" s="936"/>
      <c r="AS263" s="936"/>
      <c r="AT263" s="936"/>
      <c r="AU263" s="936"/>
      <c r="AV263" s="936"/>
      <c r="AW263" s="936"/>
      <c r="AX263" s="936">
        <v>14</v>
      </c>
      <c r="AY263" s="936"/>
      <c r="AZ263" s="936"/>
      <c r="BA263" s="936"/>
      <c r="BB263" s="936"/>
      <c r="BC263" s="936"/>
      <c r="BD263" s="936"/>
      <c r="BE263" s="936"/>
      <c r="BF263" s="936">
        <v>15</v>
      </c>
      <c r="BG263" s="936"/>
      <c r="BH263" s="936"/>
      <c r="BI263" s="936"/>
      <c r="BJ263" s="936"/>
      <c r="BK263" s="936"/>
      <c r="BL263" s="936"/>
      <c r="BM263" s="936"/>
      <c r="BN263" s="936">
        <v>16</v>
      </c>
      <c r="BO263" s="936"/>
      <c r="BP263" s="936"/>
      <c r="BQ263" s="936"/>
      <c r="BR263" s="936"/>
      <c r="BS263" s="936"/>
      <c r="BT263" s="122"/>
      <c r="BU263" s="122"/>
      <c r="BV263" s="122"/>
      <c r="BW263" s="936">
        <v>17</v>
      </c>
      <c r="BX263" s="936"/>
      <c r="BY263" s="936"/>
      <c r="BZ263" s="936"/>
      <c r="CA263" s="145"/>
      <c r="CB263" s="122"/>
      <c r="CC263" s="122"/>
      <c r="CD263" s="936">
        <v>18</v>
      </c>
      <c r="CE263" s="936"/>
      <c r="CF263" s="936"/>
      <c r="CG263" s="936"/>
      <c r="CH263" s="936"/>
      <c r="CI263" s="936"/>
      <c r="CJ263" s="936"/>
      <c r="CK263" s="936"/>
      <c r="CL263" s="936">
        <v>19</v>
      </c>
      <c r="CM263" s="936"/>
      <c r="CN263" s="936"/>
      <c r="CO263" s="936"/>
      <c r="CP263" s="936"/>
      <c r="CQ263" s="936"/>
      <c r="CR263" s="122"/>
      <c r="CS263" s="122"/>
      <c r="CT263" s="936">
        <v>20</v>
      </c>
      <c r="CU263" s="936"/>
      <c r="CV263" s="936"/>
      <c r="CW263" s="936"/>
      <c r="CX263" s="936"/>
      <c r="CY263" s="936"/>
      <c r="CZ263" s="109"/>
      <c r="DA263" s="115"/>
      <c r="DB263" s="936">
        <v>21</v>
      </c>
      <c r="DC263" s="936"/>
      <c r="DD263" s="936"/>
      <c r="DE263" s="936"/>
      <c r="DF263" s="936"/>
      <c r="DG263" s="936"/>
      <c r="DH263" s="936"/>
      <c r="DI263" s="936"/>
      <c r="DJ263" s="936">
        <v>22</v>
      </c>
      <c r="DK263" s="936"/>
      <c r="DL263" s="936"/>
      <c r="DM263" s="936"/>
      <c r="DN263" s="936"/>
      <c r="DO263" s="936"/>
      <c r="DP263" s="936"/>
      <c r="DQ263" s="936"/>
      <c r="DR263" s="936">
        <v>23</v>
      </c>
      <c r="DS263" s="936"/>
      <c r="DT263" s="936"/>
      <c r="DU263" s="936"/>
      <c r="DV263" s="936"/>
      <c r="DW263" s="936"/>
      <c r="DX263" s="936"/>
      <c r="DY263" s="936"/>
      <c r="DZ263" s="936">
        <v>0</v>
      </c>
      <c r="EA263" s="936"/>
      <c r="EB263" s="936"/>
      <c r="EC263" s="936"/>
      <c r="ED263" s="936"/>
      <c r="EE263" s="936"/>
      <c r="EF263" s="936"/>
      <c r="EG263" s="936"/>
      <c r="EH263" s="936">
        <v>1</v>
      </c>
      <c r="EI263" s="936"/>
      <c r="EJ263" s="936"/>
      <c r="EK263" s="936"/>
      <c r="EL263" s="936"/>
      <c r="EM263" s="936"/>
      <c r="EN263" s="936"/>
      <c r="EO263" s="936"/>
      <c r="EP263" s="936"/>
      <c r="EQ263" s="936"/>
      <c r="ER263" s="936">
        <v>2</v>
      </c>
      <c r="ES263" s="936"/>
      <c r="ET263" s="936"/>
      <c r="EU263" s="936"/>
      <c r="EV263" s="936"/>
      <c r="EW263" s="936"/>
      <c r="EX263" s="936"/>
      <c r="EY263" s="936"/>
      <c r="EZ263" s="936">
        <v>3</v>
      </c>
      <c r="FA263" s="936"/>
      <c r="FB263" s="936"/>
      <c r="FC263" s="936"/>
      <c r="FD263" s="936"/>
      <c r="FE263" s="936"/>
      <c r="FF263" s="936"/>
      <c r="FG263" s="936"/>
      <c r="FH263" s="936">
        <v>4</v>
      </c>
      <c r="FI263" s="936"/>
      <c r="FJ263" s="936"/>
      <c r="FK263" s="936"/>
      <c r="FL263" s="936"/>
      <c r="FM263" s="936"/>
      <c r="FN263" s="122"/>
      <c r="FO263" s="122"/>
      <c r="FP263" s="936">
        <v>5</v>
      </c>
      <c r="FQ263" s="936"/>
      <c r="FR263" s="122"/>
      <c r="FS263" s="145"/>
      <c r="FT263" s="122"/>
      <c r="FU263" s="122"/>
      <c r="FV263" s="122"/>
      <c r="FW263" s="122"/>
      <c r="FX263" s="936">
        <v>6</v>
      </c>
      <c r="FY263" s="936"/>
      <c r="FZ263" s="936"/>
      <c r="GA263" s="936"/>
      <c r="GB263" s="936"/>
      <c r="GC263" s="936"/>
      <c r="GD263" s="936"/>
      <c r="GE263" s="936"/>
      <c r="GF263" s="936">
        <v>7</v>
      </c>
      <c r="GG263" s="936"/>
      <c r="GH263" s="936"/>
      <c r="GI263" s="936"/>
      <c r="GJ263" s="936"/>
      <c r="GK263" s="936"/>
      <c r="GL263" s="936"/>
      <c r="GM263" s="936"/>
      <c r="GN263" s="936">
        <v>8</v>
      </c>
      <c r="GO263" s="936"/>
      <c r="GP263" s="123"/>
      <c r="GQ263" s="123"/>
      <c r="GR263" s="123"/>
      <c r="GS263" s="149"/>
      <c r="GT263" s="123"/>
      <c r="GU263" s="123"/>
      <c r="GV263" s="123"/>
      <c r="GW263" s="150"/>
    </row>
    <row r="264" spans="1:205">
      <c r="A264" s="111"/>
      <c r="B264" s="109"/>
      <c r="C264" s="109"/>
      <c r="D264" s="109"/>
      <c r="E264" s="152"/>
      <c r="F264" s="951">
        <v>0.35416666666666669</v>
      </c>
      <c r="G264" s="951"/>
      <c r="H264" s="951"/>
      <c r="I264" s="951"/>
      <c r="J264" s="951"/>
      <c r="K264" s="951"/>
      <c r="L264" s="951"/>
      <c r="M264" s="122"/>
      <c r="N264" s="109"/>
      <c r="O264" s="109"/>
      <c r="P264" s="109"/>
      <c r="Q264" s="109"/>
      <c r="R264" s="109"/>
      <c r="S264" s="109"/>
      <c r="T264" s="122"/>
      <c r="U264" s="122"/>
      <c r="V264" s="109"/>
      <c r="W264" s="109"/>
      <c r="X264" s="109"/>
      <c r="Y264" s="109"/>
      <c r="Z264" s="109"/>
      <c r="AA264" s="109"/>
      <c r="AB264" s="122"/>
      <c r="AC264" s="122"/>
      <c r="AD264" s="109"/>
      <c r="AE264" s="109"/>
      <c r="AF264" s="109"/>
      <c r="AG264" s="109"/>
      <c r="AH264" s="109"/>
      <c r="AI264" s="153"/>
      <c r="AJ264" s="153"/>
      <c r="AK264" s="153"/>
      <c r="AL264" s="153"/>
      <c r="AM264" s="153"/>
      <c r="AN264" s="153"/>
      <c r="AO264" s="153"/>
      <c r="AP264" s="153"/>
      <c r="AQ264" s="152"/>
      <c r="AR264" s="152"/>
      <c r="AS264" s="152"/>
      <c r="AT264" s="152"/>
      <c r="AU264" s="154"/>
      <c r="AV264" s="152"/>
      <c r="AW264" s="152"/>
      <c r="AX264" s="152"/>
      <c r="AY264" s="152"/>
      <c r="AZ264" s="152"/>
      <c r="BA264" s="152"/>
      <c r="BB264" s="152"/>
      <c r="BC264" s="152"/>
      <c r="BD264" s="152"/>
      <c r="BE264" s="152"/>
      <c r="BF264" s="152"/>
      <c r="BG264" s="152"/>
      <c r="BH264" s="152"/>
      <c r="BI264" s="152"/>
      <c r="BJ264" s="152"/>
      <c r="BK264" s="152"/>
      <c r="BL264" s="152"/>
      <c r="BM264" s="152"/>
      <c r="BN264" s="152"/>
      <c r="BO264" s="152"/>
      <c r="BP264" s="152"/>
      <c r="BQ264" s="152"/>
      <c r="BR264" s="152"/>
      <c r="BS264" s="152"/>
      <c r="BT264" s="152"/>
      <c r="BU264" s="152"/>
      <c r="BV264" s="152"/>
      <c r="BW264" s="152"/>
      <c r="BX264" s="152"/>
      <c r="BY264" s="152"/>
      <c r="BZ264" s="952" t="s">
        <v>271</v>
      </c>
      <c r="CA264" s="952"/>
      <c r="CB264" s="952"/>
      <c r="CC264" s="952"/>
      <c r="CD264" s="952"/>
      <c r="CE264" s="952"/>
      <c r="CF264" s="952"/>
      <c r="CG264" s="155"/>
      <c r="CH264" s="109"/>
      <c r="CI264" s="109"/>
      <c r="CJ264" s="109"/>
      <c r="CK264" s="109"/>
      <c r="CL264" s="109"/>
      <c r="CM264" s="109"/>
      <c r="CN264" s="109"/>
      <c r="CO264" s="109"/>
      <c r="CP264" s="109"/>
      <c r="CQ264" s="109"/>
      <c r="CR264" s="109"/>
      <c r="CS264" s="109"/>
      <c r="CT264" s="109"/>
      <c r="CU264" s="109"/>
      <c r="CV264" s="109"/>
      <c r="CW264" s="951">
        <v>0.85416666666666663</v>
      </c>
      <c r="CX264" s="936"/>
      <c r="CY264" s="936"/>
      <c r="CZ264" s="936"/>
      <c r="DA264" s="936"/>
      <c r="DB264" s="936"/>
      <c r="DC264" s="936"/>
      <c r="DD264" s="936"/>
      <c r="DE264" s="109"/>
      <c r="DF264" s="109"/>
      <c r="DG264" s="109"/>
      <c r="DH264" s="109"/>
      <c r="DI264" s="109"/>
      <c r="DJ264" s="109"/>
      <c r="DK264" s="109"/>
      <c r="DL264" s="109"/>
      <c r="DM264" s="109"/>
      <c r="DN264" s="109"/>
      <c r="DO264" s="109"/>
      <c r="DP264" s="109"/>
      <c r="DQ264" s="109"/>
      <c r="DR264" s="109"/>
      <c r="DS264" s="109"/>
      <c r="DT264" s="109"/>
      <c r="DU264" s="109"/>
      <c r="DV264" s="109"/>
      <c r="DW264" s="109"/>
      <c r="DX264" s="109"/>
      <c r="DY264" s="109"/>
      <c r="DZ264" s="109"/>
      <c r="EA264" s="109"/>
      <c r="EB264" s="109"/>
      <c r="EC264" s="109"/>
      <c r="ED264" s="109"/>
      <c r="EE264" s="109"/>
      <c r="EF264" s="109"/>
      <c r="EG264" s="109"/>
      <c r="EH264" s="109"/>
      <c r="EI264" s="109"/>
      <c r="EJ264" s="109"/>
      <c r="EK264" s="109"/>
      <c r="EL264" s="109"/>
      <c r="EM264" s="109"/>
      <c r="EN264" s="109"/>
      <c r="EO264" s="109"/>
      <c r="EP264" s="109"/>
      <c r="EQ264" s="109"/>
      <c r="ER264" s="109"/>
      <c r="ES264" s="109"/>
      <c r="ET264" s="109"/>
      <c r="EU264" s="109"/>
      <c r="EV264" s="109"/>
      <c r="EW264" s="109"/>
      <c r="EX264" s="109"/>
      <c r="EY264" s="109"/>
      <c r="EZ264" s="109"/>
      <c r="FA264" s="109"/>
      <c r="FB264" s="109"/>
      <c r="FC264" s="109"/>
      <c r="FD264" s="109"/>
      <c r="FE264" s="109"/>
      <c r="FF264" s="109"/>
      <c r="FG264" s="109"/>
      <c r="FH264" s="109"/>
      <c r="FI264" s="109"/>
      <c r="FJ264" s="109"/>
      <c r="FK264" s="109"/>
      <c r="FL264" s="109"/>
      <c r="FM264" s="109"/>
      <c r="FN264" s="109"/>
      <c r="FO264" s="109"/>
      <c r="FP264" s="109"/>
      <c r="FQ264" s="953">
        <v>0.21875</v>
      </c>
      <c r="FR264" s="953"/>
      <c r="FS264" s="953"/>
      <c r="FT264" s="953"/>
      <c r="FU264" s="953"/>
      <c r="FV264" s="953"/>
      <c r="FW264" s="953"/>
      <c r="FX264" s="953"/>
      <c r="FY264" s="109"/>
      <c r="FZ264" s="109"/>
      <c r="GA264" s="109"/>
      <c r="GB264" s="109"/>
      <c r="GC264" s="109"/>
      <c r="GD264" s="109"/>
      <c r="GE264" s="109"/>
      <c r="GF264" s="109"/>
      <c r="GG264" s="109"/>
      <c r="GH264" s="109"/>
      <c r="GI264" s="109"/>
      <c r="GJ264" s="109"/>
      <c r="GK264" s="109"/>
      <c r="GL264" s="109"/>
      <c r="GM264" s="109"/>
      <c r="GN264" s="109"/>
      <c r="GO264" s="951">
        <v>0.35416666666666669</v>
      </c>
      <c r="GP264" s="951"/>
      <c r="GQ264" s="951"/>
      <c r="GR264" s="951"/>
      <c r="GS264" s="951"/>
      <c r="GT264" s="951"/>
      <c r="GU264" s="951"/>
      <c r="GV264" s="109"/>
      <c r="GW264" s="116"/>
    </row>
    <row r="265" spans="1:205">
      <c r="A265" s="215"/>
      <c r="B265" s="109"/>
      <c r="C265" s="109"/>
      <c r="D265" s="109"/>
      <c r="E265" s="152"/>
      <c r="F265" s="122"/>
      <c r="G265" s="122"/>
      <c r="H265" s="122"/>
      <c r="I265" s="122"/>
      <c r="J265" s="122"/>
      <c r="K265" s="122"/>
      <c r="L265" s="122"/>
      <c r="M265" s="122"/>
      <c r="N265" s="109"/>
      <c r="O265" s="109"/>
      <c r="P265" s="109"/>
      <c r="Q265" s="109"/>
      <c r="R265" s="109"/>
      <c r="S265" s="109"/>
      <c r="T265" s="122"/>
      <c r="U265" s="122"/>
      <c r="V265" s="109"/>
      <c r="W265" s="109"/>
      <c r="X265" s="109"/>
      <c r="Y265" s="109"/>
      <c r="Z265" s="109"/>
      <c r="AA265" s="109"/>
      <c r="AB265" s="122"/>
      <c r="AC265" s="122"/>
      <c r="AD265" s="109"/>
      <c r="AE265" s="109"/>
      <c r="AF265" s="109"/>
      <c r="AG265" s="109"/>
      <c r="AH265" s="109"/>
      <c r="AI265" s="109"/>
      <c r="AJ265" s="122"/>
      <c r="AK265" s="122"/>
      <c r="AL265" s="109"/>
      <c r="AM265" s="109"/>
      <c r="AN265" s="109"/>
      <c r="AO265" s="109"/>
      <c r="AP265" s="109"/>
      <c r="AQ265" s="109"/>
      <c r="AR265" s="109"/>
      <c r="AS265" s="109"/>
      <c r="AT265" s="109"/>
      <c r="AU265" s="109"/>
      <c r="AV265" s="109"/>
      <c r="AW265" s="109"/>
      <c r="AX265" s="109"/>
      <c r="AY265" s="109"/>
      <c r="AZ265" s="109"/>
      <c r="BA265" s="152"/>
      <c r="BB265" s="152"/>
      <c r="BC265" s="152"/>
      <c r="BD265" s="152"/>
      <c r="BE265" s="152"/>
      <c r="BF265" s="152"/>
      <c r="BG265" s="152"/>
      <c r="BH265" s="152"/>
      <c r="BI265" s="152"/>
      <c r="BJ265" s="152"/>
      <c r="BK265" s="152"/>
      <c r="BL265" s="152"/>
      <c r="BM265" s="152"/>
      <c r="BN265" s="152"/>
      <c r="BO265" s="152"/>
      <c r="BP265" s="152"/>
      <c r="BQ265" s="152"/>
      <c r="BR265" s="152"/>
      <c r="BS265" s="152"/>
      <c r="BT265" s="152"/>
      <c r="BU265" s="152"/>
      <c r="BV265" s="152"/>
      <c r="BW265" s="152"/>
      <c r="BX265" s="152"/>
      <c r="BY265" s="152"/>
      <c r="BZ265" s="109"/>
      <c r="CA265" s="109"/>
      <c r="CB265" s="109"/>
      <c r="CC265" s="109"/>
      <c r="CD265" s="109"/>
      <c r="CE265" s="109"/>
      <c r="CF265" s="109"/>
      <c r="CG265" s="155"/>
      <c r="CH265" s="109"/>
      <c r="CI265" s="109"/>
      <c r="CJ265" s="109"/>
      <c r="CK265" s="109"/>
      <c r="CL265" s="109"/>
      <c r="CM265" s="109"/>
      <c r="CN265" s="109"/>
      <c r="CO265" s="109"/>
      <c r="CP265" s="109"/>
      <c r="CQ265" s="109"/>
      <c r="CR265" s="109"/>
      <c r="CS265" s="109"/>
      <c r="CT265" s="109"/>
      <c r="CU265" s="109"/>
      <c r="CV265" s="109"/>
      <c r="CW265" s="109"/>
      <c r="CX265" s="946" t="s">
        <v>272</v>
      </c>
      <c r="CY265" s="946"/>
      <c r="CZ265" s="946"/>
      <c r="DA265" s="946"/>
      <c r="DB265" s="946"/>
      <c r="DC265" s="946"/>
      <c r="DD265" s="109"/>
      <c r="DE265" s="109"/>
      <c r="DF265" s="109"/>
      <c r="DG265" s="109"/>
      <c r="DH265" s="109"/>
      <c r="DI265" s="109"/>
      <c r="DJ265" s="109"/>
      <c r="DK265" s="109"/>
      <c r="DL265" s="109"/>
      <c r="DM265" s="109"/>
      <c r="DN265" s="109"/>
      <c r="DO265" s="109"/>
      <c r="DP265" s="109"/>
      <c r="DQ265" s="109"/>
      <c r="DR265" s="109"/>
      <c r="DS265" s="109"/>
      <c r="DT265" s="109"/>
      <c r="DU265" s="109"/>
      <c r="DV265" s="109"/>
      <c r="DW265" s="109"/>
      <c r="DX265" s="109"/>
      <c r="DY265" s="109"/>
      <c r="DZ265" s="109"/>
      <c r="EA265" s="109"/>
      <c r="EB265" s="109"/>
      <c r="EC265" s="109"/>
      <c r="ED265" s="109"/>
      <c r="EE265" s="109"/>
      <c r="EF265" s="109"/>
      <c r="EG265" s="109"/>
      <c r="EH265" s="109"/>
      <c r="EI265" s="109"/>
      <c r="EJ265" s="109"/>
      <c r="EK265" s="109"/>
      <c r="EL265" s="109"/>
      <c r="EM265" s="109"/>
      <c r="EN265" s="109"/>
      <c r="EO265" s="109"/>
      <c r="EP265" s="109"/>
      <c r="EQ265" s="109"/>
      <c r="ER265" s="109"/>
      <c r="ES265" s="109"/>
      <c r="ET265" s="109"/>
      <c r="EU265" s="109"/>
      <c r="EV265" s="109"/>
      <c r="EW265" s="109"/>
      <c r="EX265" s="109"/>
      <c r="EY265" s="109"/>
      <c r="EZ265" s="109"/>
      <c r="FA265" s="109"/>
      <c r="FB265" s="109"/>
      <c r="FC265" s="109"/>
      <c r="FD265" s="109"/>
      <c r="FE265" s="109"/>
      <c r="FF265" s="109"/>
      <c r="FG265" s="109"/>
      <c r="FH265" s="109"/>
      <c r="FI265" s="109"/>
      <c r="FJ265" s="109"/>
      <c r="FK265" s="109"/>
      <c r="FL265" s="109"/>
      <c r="FM265" s="109"/>
      <c r="FN265" s="109"/>
      <c r="FO265" s="109"/>
      <c r="FP265" s="109"/>
      <c r="FQ265" s="109"/>
      <c r="FR265" s="109"/>
      <c r="FS265" s="109"/>
      <c r="FT265" s="109"/>
      <c r="FU265" s="109"/>
      <c r="FV265" s="109"/>
      <c r="FW265" s="109"/>
      <c r="FX265" s="155"/>
      <c r="FY265" s="109"/>
      <c r="FZ265" s="109"/>
      <c r="GA265" s="109"/>
      <c r="GB265" s="109"/>
      <c r="GC265" s="109"/>
      <c r="GD265" s="109"/>
      <c r="GE265" s="109"/>
      <c r="GF265" s="109"/>
      <c r="GG265" s="109"/>
      <c r="GH265" s="109"/>
      <c r="GI265" s="109"/>
      <c r="GJ265" s="109"/>
      <c r="GK265" s="109"/>
      <c r="GL265" s="109"/>
      <c r="GM265" s="109"/>
      <c r="GN265" s="109"/>
      <c r="GO265" s="109"/>
      <c r="GP265" s="109"/>
      <c r="GQ265" s="109"/>
      <c r="GR265" s="109"/>
      <c r="GS265" s="109"/>
      <c r="GT265" s="109"/>
      <c r="GU265" s="109"/>
      <c r="GV265" s="109"/>
      <c r="GW265" s="116"/>
    </row>
    <row r="266" spans="1:205">
      <c r="A266" s="215"/>
      <c r="B266" s="109"/>
      <c r="C266" s="109"/>
      <c r="D266" s="109"/>
      <c r="E266" s="152"/>
      <c r="F266" s="122"/>
      <c r="G266" s="122"/>
      <c r="H266" s="122"/>
      <c r="I266" s="122"/>
      <c r="J266" s="122"/>
      <c r="K266" s="122"/>
      <c r="L266" s="122"/>
      <c r="M266" s="122"/>
      <c r="N266" s="109"/>
      <c r="O266" s="109"/>
      <c r="P266" s="109"/>
      <c r="Q266" s="109"/>
      <c r="R266" s="109"/>
      <c r="S266" s="109"/>
      <c r="T266" s="122"/>
      <c r="U266" s="122"/>
      <c r="V266" s="109"/>
      <c r="W266" s="109"/>
      <c r="X266" s="109"/>
      <c r="Y266" s="109"/>
      <c r="Z266" s="109"/>
      <c r="AA266" s="109"/>
      <c r="AB266" s="122"/>
      <c r="AC266" s="122"/>
      <c r="AD266" s="109"/>
      <c r="AE266" s="109"/>
      <c r="AF266" s="109"/>
      <c r="AG266" s="109"/>
      <c r="AH266" s="109"/>
      <c r="AI266" s="109"/>
      <c r="AJ266" s="122"/>
      <c r="AK266" s="122"/>
      <c r="AL266" s="109"/>
      <c r="AM266" s="109"/>
      <c r="AN266" s="109"/>
      <c r="AO266" s="109"/>
      <c r="AP266" s="109"/>
      <c r="AQ266" s="109"/>
      <c r="AR266" s="109"/>
      <c r="AS266" s="109"/>
      <c r="AT266" s="109"/>
      <c r="AU266" s="109"/>
      <c r="AV266" s="109"/>
      <c r="AW266" s="109"/>
      <c r="AX266" s="109"/>
      <c r="AY266" s="109"/>
      <c r="AZ266" s="109"/>
      <c r="BA266" s="152"/>
      <c r="BB266" s="152"/>
      <c r="BC266" s="152"/>
      <c r="BD266" s="152"/>
      <c r="BE266" s="152"/>
      <c r="BF266" s="152"/>
      <c r="BG266" s="152"/>
      <c r="BH266" s="152"/>
      <c r="BI266" s="152"/>
      <c r="BJ266" s="152"/>
      <c r="BK266" s="152"/>
      <c r="BL266" s="152"/>
      <c r="BM266" s="152"/>
      <c r="BN266" s="152"/>
      <c r="BO266" s="152"/>
      <c r="BP266" s="152"/>
      <c r="BQ266" s="152"/>
      <c r="BR266" s="152"/>
      <c r="BS266" s="152"/>
      <c r="BT266" s="152"/>
      <c r="BU266" s="152"/>
      <c r="BV266" s="152"/>
      <c r="BW266" s="152"/>
      <c r="BX266" s="152"/>
      <c r="BY266" s="152"/>
      <c r="BZ266" s="109"/>
      <c r="CA266" s="109"/>
      <c r="CB266" s="109"/>
      <c r="CC266" s="109"/>
      <c r="CD266" s="109"/>
      <c r="CE266" s="109"/>
      <c r="CF266" s="109"/>
      <c r="CG266" s="155"/>
      <c r="CH266" s="109"/>
      <c r="CI266" s="109"/>
      <c r="CJ266" s="109"/>
      <c r="CK266" s="109"/>
      <c r="CL266" s="109"/>
      <c r="CM266" s="109"/>
      <c r="CN266" s="109"/>
      <c r="CO266" s="109"/>
      <c r="CP266" s="109"/>
      <c r="CQ266" s="109"/>
      <c r="CR266" s="109"/>
      <c r="CS266" s="109"/>
      <c r="CT266" s="109"/>
      <c r="CU266" s="109"/>
      <c r="CV266" s="109"/>
      <c r="CW266" s="109"/>
      <c r="CX266" s="205"/>
      <c r="CY266" s="205"/>
      <c r="CZ266" s="205"/>
      <c r="DA266" s="205"/>
      <c r="DB266" s="205"/>
      <c r="DC266" s="205"/>
      <c r="DD266" s="109"/>
      <c r="DE266" s="109"/>
      <c r="DF266" s="109"/>
      <c r="DG266" s="109"/>
      <c r="DH266" s="109"/>
      <c r="DI266" s="109"/>
      <c r="DJ266" s="109"/>
      <c r="DK266" s="109"/>
      <c r="DL266" s="109"/>
      <c r="DM266" s="109"/>
      <c r="DN266" s="109"/>
      <c r="DO266" s="109"/>
      <c r="DP266" s="109"/>
      <c r="DQ266" s="109"/>
      <c r="DR266" s="109"/>
      <c r="DS266" s="109"/>
      <c r="DT266" s="109"/>
      <c r="DU266" s="109"/>
      <c r="DV266" s="109"/>
      <c r="DW266" s="109"/>
      <c r="DX266" s="109"/>
      <c r="DY266" s="109"/>
      <c r="DZ266" s="109"/>
      <c r="EA266" s="109"/>
      <c r="EB266" s="109"/>
      <c r="EC266" s="109"/>
      <c r="ED266" s="109"/>
      <c r="EE266" s="109"/>
      <c r="EF266" s="109"/>
      <c r="EG266" s="109"/>
      <c r="EH266" s="109"/>
      <c r="EI266" s="109"/>
      <c r="EJ266" s="109"/>
      <c r="EK266" s="109"/>
      <c r="EL266" s="109"/>
      <c r="EM266" s="109"/>
      <c r="EN266" s="109"/>
      <c r="EO266" s="109"/>
      <c r="EP266" s="109"/>
      <c r="EQ266" s="109"/>
      <c r="ER266" s="109"/>
      <c r="ES266" s="109"/>
      <c r="ET266" s="109"/>
      <c r="EU266" s="109"/>
      <c r="EV266" s="109"/>
      <c r="EW266" s="109"/>
      <c r="EX266" s="109"/>
      <c r="EY266" s="109"/>
      <c r="EZ266" s="109"/>
      <c r="FA266" s="109"/>
      <c r="FB266" s="109"/>
      <c r="FC266" s="109"/>
      <c r="FD266" s="109"/>
      <c r="FE266" s="109"/>
      <c r="FF266" s="109"/>
      <c r="FG266" s="109"/>
      <c r="FH266" s="109"/>
      <c r="FI266" s="109"/>
      <c r="FJ266" s="109"/>
      <c r="FK266" s="109"/>
      <c r="FL266" s="109"/>
      <c r="FM266" s="109"/>
      <c r="FN266" s="109"/>
      <c r="FO266" s="109"/>
      <c r="FP266" s="109"/>
      <c r="FQ266" s="109"/>
      <c r="FR266" s="109"/>
      <c r="FS266" s="109"/>
      <c r="FT266" s="109"/>
      <c r="FU266" s="109"/>
      <c r="FV266" s="109"/>
      <c r="FW266" s="109"/>
      <c r="FX266" s="155"/>
      <c r="FY266" s="109"/>
      <c r="FZ266" s="109"/>
      <c r="GA266" s="109"/>
      <c r="GB266" s="109"/>
      <c r="GC266" s="109"/>
      <c r="GD266" s="109"/>
      <c r="GE266" s="109"/>
      <c r="GF266" s="109"/>
      <c r="GG266" s="109"/>
      <c r="GH266" s="109"/>
      <c r="GI266" s="109"/>
      <c r="GJ266" s="109"/>
      <c r="GK266" s="109"/>
      <c r="GL266" s="109"/>
      <c r="GM266" s="109"/>
      <c r="GN266" s="109"/>
      <c r="GO266" s="109"/>
      <c r="GP266" s="109"/>
      <c r="GQ266" s="109"/>
      <c r="GR266" s="109"/>
      <c r="GS266" s="109"/>
      <c r="GT266" s="109"/>
      <c r="GU266" s="109"/>
      <c r="GV266" s="109"/>
      <c r="GW266" s="116"/>
    </row>
    <row r="267" spans="1:205" ht="13.2">
      <c r="A267" s="215"/>
      <c r="B267" s="109"/>
      <c r="C267" s="109"/>
      <c r="D267" s="109"/>
      <c r="E267" s="152"/>
      <c r="F267" s="122"/>
      <c r="G267" s="122"/>
      <c r="H267" s="122"/>
      <c r="I267" s="161" t="s">
        <v>245</v>
      </c>
      <c r="J267" s="161"/>
      <c r="K267" s="161"/>
      <c r="L267" s="161"/>
      <c r="M267" s="161"/>
      <c r="N267" s="161"/>
      <c r="O267" s="161"/>
      <c r="P267" s="161"/>
      <c r="Q267" s="161"/>
      <c r="R267" s="161"/>
      <c r="S267" s="161"/>
      <c r="T267" s="161"/>
      <c r="U267" s="161"/>
      <c r="V267" s="161"/>
      <c r="W267" s="161"/>
      <c r="X267" s="161"/>
      <c r="Y267" s="162"/>
      <c r="Z267" s="161"/>
      <c r="AA267" s="161"/>
      <c r="AB267" s="161"/>
      <c r="AC267" s="161"/>
      <c r="AD267" s="161"/>
      <c r="AE267" s="161"/>
      <c r="AF267" s="161"/>
      <c r="AG267" s="161"/>
      <c r="AH267" s="161"/>
      <c r="AI267" s="161"/>
      <c r="AJ267" s="161"/>
      <c r="AK267" s="161"/>
      <c r="AL267" s="109"/>
      <c r="AM267" s="109"/>
      <c r="AN267" s="109"/>
      <c r="AO267" s="109"/>
      <c r="AP267" s="109"/>
      <c r="AQ267" s="109"/>
      <c r="AR267" s="109"/>
      <c r="AS267" s="109"/>
      <c r="AT267" s="109"/>
      <c r="AU267" s="109"/>
      <c r="AV267" s="109"/>
      <c r="AW267" s="109"/>
      <c r="AX267" s="109"/>
      <c r="AY267" s="109"/>
      <c r="AZ267" s="109"/>
      <c r="BA267" s="109"/>
      <c r="BB267" s="109"/>
      <c r="BC267" s="109"/>
      <c r="BD267" s="109"/>
      <c r="BE267" s="109"/>
      <c r="BF267" s="109"/>
      <c r="BG267" s="109"/>
      <c r="BH267" s="109"/>
      <c r="BI267" s="109"/>
      <c r="BJ267" s="109"/>
      <c r="BK267" s="109"/>
      <c r="BL267" s="109"/>
      <c r="BM267" s="109"/>
      <c r="BN267" s="109"/>
      <c r="BO267" s="109"/>
      <c r="BP267" s="109"/>
      <c r="BQ267" s="109"/>
      <c r="BR267" s="109"/>
      <c r="BS267" s="109"/>
      <c r="BT267" s="109"/>
      <c r="BU267" s="109"/>
      <c r="BV267" s="152"/>
      <c r="BW267" s="152"/>
      <c r="BX267" s="152"/>
      <c r="BY267" s="152"/>
      <c r="BZ267" s="109"/>
      <c r="CA267" s="109"/>
      <c r="CB267" s="109"/>
      <c r="CC267" s="109"/>
      <c r="CD267" s="109"/>
      <c r="CE267" s="109"/>
      <c r="CF267" s="109"/>
      <c r="CG267" s="155"/>
      <c r="CH267" s="109"/>
      <c r="CI267" s="109"/>
      <c r="CJ267" s="109"/>
      <c r="CK267" s="109"/>
      <c r="CL267" s="109"/>
      <c r="CM267" s="109"/>
      <c r="CN267" s="109"/>
      <c r="CO267" s="109"/>
      <c r="CP267" s="109"/>
      <c r="CQ267" s="109"/>
      <c r="CR267" s="109"/>
      <c r="CS267" s="109"/>
      <c r="CT267" s="109"/>
      <c r="CU267" s="109"/>
      <c r="CV267" s="109"/>
      <c r="CW267" s="109"/>
      <c r="CX267" s="205"/>
      <c r="CY267" s="205"/>
      <c r="CZ267" s="205"/>
      <c r="DA267" s="205"/>
      <c r="DB267" s="205"/>
      <c r="DC267" s="205"/>
      <c r="DD267" s="109"/>
      <c r="DE267" s="109"/>
      <c r="DF267" s="109"/>
      <c r="DG267" s="109"/>
      <c r="DH267" s="109"/>
      <c r="DI267" s="109"/>
      <c r="DJ267" s="109"/>
      <c r="DK267" s="109"/>
      <c r="DL267" s="109"/>
      <c r="DM267" s="109"/>
      <c r="DN267" s="109"/>
      <c r="DO267" s="109"/>
      <c r="DP267" s="109"/>
      <c r="DQ267" s="109"/>
      <c r="DR267" s="109"/>
      <c r="DS267" s="109"/>
      <c r="DT267" s="109"/>
      <c r="DU267" s="109"/>
      <c r="DV267" s="109"/>
      <c r="DW267" s="109"/>
      <c r="DX267" s="109"/>
      <c r="DY267" s="109"/>
      <c r="DZ267" s="109"/>
      <c r="EA267" s="109"/>
      <c r="EB267" s="109"/>
      <c r="EC267" s="109"/>
      <c r="ED267" s="109"/>
      <c r="EE267" s="109"/>
      <c r="EF267" s="109"/>
      <c r="EG267" s="109"/>
      <c r="EH267" s="109"/>
      <c r="EI267" s="109"/>
      <c r="EJ267" s="109"/>
      <c r="EK267" s="109"/>
      <c r="EL267" s="109"/>
      <c r="EM267" s="109"/>
      <c r="EN267" s="109"/>
      <c r="EO267" s="109"/>
      <c r="EP267" s="109"/>
      <c r="EQ267" s="109"/>
      <c r="ER267" s="109"/>
      <c r="ES267" s="109"/>
      <c r="ET267" s="109"/>
      <c r="EU267" s="109"/>
      <c r="EV267" s="109"/>
      <c r="EW267" s="109"/>
      <c r="EX267" s="109"/>
      <c r="EY267" s="109"/>
      <c r="EZ267" s="109"/>
      <c r="FA267" s="109"/>
      <c r="FB267" s="109"/>
      <c r="FC267" s="109"/>
      <c r="FD267" s="109"/>
      <c r="FE267" s="109"/>
      <c r="FF267" s="109"/>
      <c r="FG267" s="109"/>
      <c r="FH267" s="109"/>
      <c r="FI267" s="109"/>
      <c r="FJ267" s="109"/>
      <c r="FK267" s="109"/>
      <c r="FL267" s="109"/>
      <c r="FM267" s="109"/>
      <c r="FN267" s="109"/>
      <c r="FO267" s="109"/>
      <c r="FP267" s="109"/>
      <c r="FQ267" s="109"/>
      <c r="FR267" s="109"/>
      <c r="FS267" s="109"/>
      <c r="FT267" s="109"/>
      <c r="FU267" s="109"/>
      <c r="FV267" s="109"/>
      <c r="FW267" s="109"/>
      <c r="FX267" s="155"/>
      <c r="FY267" s="109"/>
      <c r="FZ267" s="109"/>
      <c r="GA267" s="109"/>
      <c r="GB267" s="109"/>
      <c r="GC267" s="109"/>
      <c r="GD267" s="109"/>
      <c r="GE267" s="109"/>
      <c r="GF267" s="109"/>
      <c r="GG267" s="109"/>
      <c r="GH267" s="109"/>
      <c r="GI267" s="109"/>
      <c r="GJ267" s="109"/>
      <c r="GK267" s="109"/>
      <c r="GL267" s="109"/>
      <c r="GM267" s="109"/>
      <c r="GN267" s="109"/>
      <c r="GO267" s="109"/>
      <c r="GP267" s="109"/>
      <c r="GQ267" s="109"/>
      <c r="GR267" s="109"/>
      <c r="GS267" s="109"/>
      <c r="GT267" s="109"/>
      <c r="GU267" s="109"/>
      <c r="GV267" s="109"/>
      <c r="GW267" s="116"/>
    </row>
    <row r="268" spans="1:205" ht="6" customHeight="1">
      <c r="A268" s="215"/>
      <c r="B268" s="109"/>
      <c r="C268" s="109"/>
      <c r="D268" s="109"/>
      <c r="E268" s="152"/>
      <c r="F268" s="122"/>
      <c r="G268" s="122"/>
      <c r="H268" s="122"/>
      <c r="I268" s="161"/>
      <c r="J268" s="161"/>
      <c r="K268" s="161"/>
      <c r="L268" s="161"/>
      <c r="M268" s="161"/>
      <c r="N268" s="161"/>
      <c r="O268" s="161"/>
      <c r="P268" s="161"/>
      <c r="Q268" s="161"/>
      <c r="R268" s="161"/>
      <c r="S268" s="161"/>
      <c r="T268" s="161"/>
      <c r="U268" s="161"/>
      <c r="V268" s="161"/>
      <c r="W268" s="161"/>
      <c r="X268" s="161"/>
      <c r="Y268" s="162"/>
      <c r="Z268" s="161"/>
      <c r="AA268" s="161"/>
      <c r="AB268" s="161"/>
      <c r="AC268" s="161"/>
      <c r="AD268" s="161"/>
      <c r="AE268" s="161"/>
      <c r="AF268" s="161"/>
      <c r="AG268" s="161"/>
      <c r="AH268" s="161"/>
      <c r="AI268" s="161"/>
      <c r="AJ268" s="161"/>
      <c r="AK268" s="161"/>
      <c r="AL268" s="109"/>
      <c r="AM268" s="109"/>
      <c r="AN268" s="109"/>
      <c r="AO268" s="109"/>
      <c r="AP268" s="109"/>
      <c r="AQ268" s="109"/>
      <c r="AR268" s="109"/>
      <c r="AS268" s="109"/>
      <c r="AT268" s="109"/>
      <c r="AU268" s="109"/>
      <c r="AV268" s="109"/>
      <c r="AW268" s="109"/>
      <c r="AX268" s="109"/>
      <c r="AY268" s="109"/>
      <c r="AZ268" s="109"/>
      <c r="BA268" s="109"/>
      <c r="BB268" s="109"/>
      <c r="BC268" s="109"/>
      <c r="BD268" s="109"/>
      <c r="BE268" s="109"/>
      <c r="BF268" s="109"/>
      <c r="BG268" s="109"/>
      <c r="BH268" s="109"/>
      <c r="BI268" s="109"/>
      <c r="BJ268" s="109"/>
      <c r="BK268" s="109"/>
      <c r="BL268" s="109"/>
      <c r="BM268" s="109"/>
      <c r="BN268" s="109"/>
      <c r="BO268" s="109"/>
      <c r="BP268" s="109"/>
      <c r="BQ268" s="109"/>
      <c r="BR268" s="109"/>
      <c r="BS268" s="109"/>
      <c r="BT268" s="109"/>
      <c r="BU268" s="109"/>
      <c r="BV268" s="152"/>
      <c r="BW268" s="152"/>
      <c r="BX268" s="152"/>
      <c r="BY268" s="152"/>
      <c r="BZ268" s="109"/>
      <c r="CA268" s="109"/>
      <c r="CB268" s="109"/>
      <c r="CC268" s="109"/>
      <c r="CD268" s="109"/>
      <c r="CE268" s="109"/>
      <c r="CF268" s="109"/>
      <c r="CG268" s="155"/>
      <c r="CH268" s="109"/>
      <c r="CI268" s="109"/>
      <c r="CJ268" s="109"/>
      <c r="CK268" s="109"/>
      <c r="CL268" s="109"/>
      <c r="CM268" s="109"/>
      <c r="CN268" s="109"/>
      <c r="CO268" s="109"/>
      <c r="CP268" s="109"/>
      <c r="CQ268" s="109"/>
      <c r="CR268" s="109"/>
      <c r="CS268" s="109"/>
      <c r="CT268" s="109"/>
      <c r="CU268" s="109"/>
      <c r="CV268" s="109"/>
      <c r="CW268" s="109"/>
      <c r="CX268" s="205"/>
      <c r="CY268" s="205"/>
      <c r="CZ268" s="205"/>
      <c r="DA268" s="205"/>
      <c r="DB268" s="205"/>
      <c r="DC268" s="205"/>
      <c r="DD268" s="109"/>
      <c r="DE268" s="109"/>
      <c r="DF268" s="109"/>
      <c r="DG268" s="109"/>
      <c r="DH268" s="109"/>
      <c r="DI268" s="109"/>
      <c r="DJ268" s="109"/>
      <c r="DK268" s="109"/>
      <c r="DL268" s="109"/>
      <c r="DM268" s="109"/>
      <c r="DN268" s="109"/>
      <c r="DO268" s="109"/>
      <c r="DP268" s="109"/>
      <c r="DQ268" s="109"/>
      <c r="DR268" s="109"/>
      <c r="DS268" s="109"/>
      <c r="DT268" s="109"/>
      <c r="DU268" s="109"/>
      <c r="DV268" s="109"/>
      <c r="DW268" s="109"/>
      <c r="DX268" s="109"/>
      <c r="DY268" s="109"/>
      <c r="DZ268" s="109"/>
      <c r="EA268" s="109"/>
      <c r="EB268" s="109"/>
      <c r="EC268" s="109"/>
      <c r="ED268" s="109"/>
      <c r="EE268" s="109"/>
      <c r="EF268" s="109"/>
      <c r="EG268" s="109"/>
      <c r="EH268" s="109"/>
      <c r="EI268" s="109"/>
      <c r="EJ268" s="109"/>
      <c r="EK268" s="109"/>
      <c r="EL268" s="109"/>
      <c r="EM268" s="109"/>
      <c r="EN268" s="109"/>
      <c r="EO268" s="109"/>
      <c r="EP268" s="109"/>
      <c r="EQ268" s="109"/>
      <c r="ER268" s="109"/>
      <c r="ES268" s="109"/>
      <c r="ET268" s="109"/>
      <c r="EU268" s="109"/>
      <c r="EV268" s="109"/>
      <c r="EW268" s="109"/>
      <c r="EX268" s="109"/>
      <c r="EY268" s="109"/>
      <c r="EZ268" s="109"/>
      <c r="FA268" s="109"/>
      <c r="FB268" s="109"/>
      <c r="FC268" s="109"/>
      <c r="FD268" s="109"/>
      <c r="FE268" s="109"/>
      <c r="FF268" s="109"/>
      <c r="FG268" s="109"/>
      <c r="FH268" s="109"/>
      <c r="FI268" s="109"/>
      <c r="FJ268" s="109"/>
      <c r="FK268" s="109"/>
      <c r="FL268" s="109"/>
      <c r="FM268" s="109"/>
      <c r="FN268" s="109"/>
      <c r="FO268" s="109"/>
      <c r="FP268" s="109"/>
      <c r="FQ268" s="109"/>
      <c r="FR268" s="109"/>
      <c r="FS268" s="109"/>
      <c r="FT268" s="109"/>
      <c r="FU268" s="109"/>
      <c r="FV268" s="109"/>
      <c r="FW268" s="109"/>
      <c r="FX268" s="155"/>
      <c r="FY268" s="109"/>
      <c r="FZ268" s="109"/>
      <c r="GA268" s="109"/>
      <c r="GB268" s="109"/>
      <c r="GC268" s="109"/>
      <c r="GD268" s="109"/>
      <c r="GE268" s="109"/>
      <c r="GF268" s="109"/>
      <c r="GG268" s="109"/>
      <c r="GH268" s="109"/>
      <c r="GI268" s="109"/>
      <c r="GJ268" s="109"/>
      <c r="GK268" s="109"/>
      <c r="GL268" s="109"/>
      <c r="GM268" s="109"/>
      <c r="GN268" s="109"/>
      <c r="GO268" s="109"/>
      <c r="GP268" s="109"/>
      <c r="GQ268" s="109"/>
      <c r="GR268" s="109"/>
      <c r="GS268" s="109"/>
      <c r="GT268" s="109"/>
      <c r="GU268" s="109"/>
      <c r="GV268" s="109"/>
      <c r="GW268" s="116"/>
    </row>
    <row r="269" spans="1:205" ht="13.2">
      <c r="A269" s="215"/>
      <c r="B269" s="109"/>
      <c r="C269" s="109"/>
      <c r="D269" s="109"/>
      <c r="E269" s="152"/>
      <c r="F269" s="122"/>
      <c r="G269" s="122"/>
      <c r="H269" s="122"/>
      <c r="I269" s="161"/>
      <c r="J269" s="161"/>
      <c r="K269" s="161" t="s">
        <v>246</v>
      </c>
      <c r="L269" s="161"/>
      <c r="M269" s="161"/>
      <c r="N269" s="161"/>
      <c r="O269" s="161"/>
      <c r="P269" s="161"/>
      <c r="Q269" s="161"/>
      <c r="R269" s="161"/>
      <c r="S269" s="161"/>
      <c r="T269" s="161"/>
      <c r="U269" s="161"/>
      <c r="V269" s="161"/>
      <c r="W269" s="161"/>
      <c r="X269" s="161"/>
      <c r="Y269" s="162"/>
      <c r="Z269" s="161"/>
      <c r="AA269" s="161"/>
      <c r="AB269" s="160"/>
      <c r="AC269" s="160"/>
      <c r="AD269" s="160"/>
      <c r="AE269" s="160"/>
      <c r="AF269" s="160"/>
      <c r="AG269" s="160"/>
      <c r="AH269" s="160"/>
      <c r="AI269" s="160"/>
      <c r="AJ269" s="161" t="s">
        <v>273</v>
      </c>
      <c r="AK269" s="161"/>
      <c r="AL269" s="109"/>
      <c r="AM269" s="109"/>
      <c r="AN269" s="109"/>
      <c r="AO269" s="109"/>
      <c r="AP269" s="109"/>
      <c r="AQ269" s="109"/>
      <c r="AR269" s="109"/>
      <c r="AS269" s="109"/>
      <c r="AT269" s="109"/>
      <c r="AU269" s="109"/>
      <c r="AV269" s="109"/>
      <c r="AW269" s="109"/>
      <c r="AX269" s="109"/>
      <c r="AY269" s="109"/>
      <c r="AZ269" s="109"/>
      <c r="BA269" s="109"/>
      <c r="BB269" s="109"/>
      <c r="BC269" s="109"/>
      <c r="BD269" s="109"/>
      <c r="BE269" s="109"/>
      <c r="BF269" s="109"/>
      <c r="BG269" s="109"/>
      <c r="BH269" s="109"/>
      <c r="BI269" s="109"/>
      <c r="BJ269" s="109"/>
      <c r="BK269" s="109"/>
      <c r="BL269" s="109"/>
      <c r="BM269" s="109"/>
      <c r="BN269" s="109"/>
      <c r="BO269" s="109"/>
      <c r="BP269" s="109"/>
      <c r="BQ269" s="109"/>
      <c r="BR269" s="109"/>
      <c r="BS269" s="109"/>
      <c r="BT269" s="109"/>
      <c r="BU269" s="109"/>
      <c r="BV269" s="152"/>
      <c r="BW269" s="152"/>
      <c r="BX269" s="152"/>
      <c r="BY269" s="152"/>
      <c r="BZ269" s="109"/>
      <c r="CA269" s="109"/>
      <c r="CB269" s="109"/>
      <c r="CC269" s="109"/>
      <c r="CD269" s="109"/>
      <c r="CE269" s="109"/>
      <c r="CF269" s="109"/>
      <c r="CG269" s="155"/>
      <c r="CH269" s="109"/>
      <c r="CI269" s="109"/>
      <c r="CJ269" s="109"/>
      <c r="CK269" s="109"/>
      <c r="CL269" s="109"/>
      <c r="CM269" s="109"/>
      <c r="CN269" s="109"/>
      <c r="CO269" s="109"/>
      <c r="CP269" s="109"/>
      <c r="CQ269" s="109"/>
      <c r="CR269" s="109"/>
      <c r="CS269" s="109"/>
      <c r="CT269" s="109"/>
      <c r="CU269" s="109"/>
      <c r="CV269" s="109"/>
      <c r="CW269" s="109"/>
      <c r="CX269" s="205"/>
      <c r="CY269" s="205"/>
      <c r="CZ269" s="205"/>
      <c r="DA269" s="205"/>
      <c r="DB269" s="205"/>
      <c r="DC269" s="205"/>
      <c r="DD269" s="109"/>
      <c r="DE269" s="109"/>
      <c r="DF269" s="109"/>
      <c r="DG269" s="109"/>
      <c r="DH269" s="109"/>
      <c r="DI269" s="109"/>
      <c r="DJ269" s="109"/>
      <c r="DK269" s="109"/>
      <c r="DL269" s="109"/>
      <c r="DM269" s="109"/>
      <c r="DN269" s="109"/>
      <c r="DO269" s="109"/>
      <c r="DP269" s="109"/>
      <c r="DQ269" s="109"/>
      <c r="DR269" s="109"/>
      <c r="DS269" s="109"/>
      <c r="DT269" s="109"/>
      <c r="DU269" s="109"/>
      <c r="DV269" s="109"/>
      <c r="DW269" s="109"/>
      <c r="DX269" s="109"/>
      <c r="DY269" s="109"/>
      <c r="DZ269" s="109"/>
      <c r="EA269" s="109"/>
      <c r="EB269" s="109"/>
      <c r="EC269" s="109"/>
      <c r="ED269" s="109"/>
      <c r="EE269" s="109"/>
      <c r="EF269" s="109"/>
      <c r="EG269" s="109"/>
      <c r="EH269" s="109"/>
      <c r="EI269" s="109"/>
      <c r="EJ269" s="109"/>
      <c r="EK269" s="109"/>
      <c r="EL269" s="109"/>
      <c r="EM269" s="109"/>
      <c r="EN269" s="109"/>
      <c r="EO269" s="109"/>
      <c r="EP269" s="109"/>
      <c r="EQ269" s="109"/>
      <c r="ER269" s="109"/>
      <c r="ES269" s="109"/>
      <c r="ET269" s="109"/>
      <c r="EU269" s="109"/>
      <c r="EV269" s="109"/>
      <c r="EW269" s="109"/>
      <c r="EX269" s="109"/>
      <c r="EY269" s="109"/>
      <c r="EZ269" s="109"/>
      <c r="FA269" s="109"/>
      <c r="FB269" s="109"/>
      <c r="FC269" s="109"/>
      <c r="FD269" s="109"/>
      <c r="FE269" s="109"/>
      <c r="FF269" s="109"/>
      <c r="FG269" s="109"/>
      <c r="FH269" s="109"/>
      <c r="FI269" s="109"/>
      <c r="FJ269" s="109"/>
      <c r="FK269" s="109"/>
      <c r="FL269" s="109"/>
      <c r="FM269" s="109"/>
      <c r="FN269" s="109"/>
      <c r="FO269" s="109"/>
      <c r="FP269" s="109"/>
      <c r="FQ269" s="109"/>
      <c r="FR269" s="109"/>
      <c r="FS269" s="109"/>
      <c r="FT269" s="109"/>
      <c r="FU269" s="109"/>
      <c r="FV269" s="109"/>
      <c r="FW269" s="109"/>
      <c r="FX269" s="155"/>
      <c r="FY269" s="109"/>
      <c r="FZ269" s="109"/>
      <c r="GA269" s="109"/>
      <c r="GB269" s="109"/>
      <c r="GC269" s="109"/>
      <c r="GD269" s="109"/>
      <c r="GE269" s="109"/>
      <c r="GF269" s="109"/>
      <c r="GG269" s="109"/>
      <c r="GH269" s="109"/>
      <c r="GI269" s="109"/>
      <c r="GJ269" s="109"/>
      <c r="GK269" s="109"/>
      <c r="GL269" s="109"/>
      <c r="GM269" s="109"/>
      <c r="GN269" s="109"/>
      <c r="GO269" s="109"/>
      <c r="GP269" s="109"/>
      <c r="GQ269" s="109"/>
      <c r="GR269" s="109"/>
      <c r="GS269" s="109"/>
      <c r="GT269" s="109"/>
      <c r="GU269" s="109"/>
      <c r="GV269" s="109"/>
      <c r="GW269" s="116"/>
    </row>
    <row r="270" spans="1:205" ht="6" customHeight="1">
      <c r="A270" s="215"/>
      <c r="B270" s="109"/>
      <c r="C270" s="109"/>
      <c r="D270" s="109"/>
      <c r="E270" s="152"/>
      <c r="F270" s="122"/>
      <c r="G270" s="122"/>
      <c r="H270" s="122"/>
      <c r="I270" s="161"/>
      <c r="J270" s="161"/>
      <c r="K270" s="161"/>
      <c r="L270" s="161"/>
      <c r="M270" s="161"/>
      <c r="N270" s="161"/>
      <c r="O270" s="161"/>
      <c r="P270" s="161"/>
      <c r="Q270" s="161"/>
      <c r="R270" s="161"/>
      <c r="S270" s="161"/>
      <c r="T270" s="161"/>
      <c r="U270" s="161"/>
      <c r="V270" s="161"/>
      <c r="W270" s="161"/>
      <c r="X270" s="161"/>
      <c r="Y270" s="162"/>
      <c r="Z270" s="161"/>
      <c r="AA270" s="161"/>
      <c r="AB270" s="160"/>
      <c r="AC270" s="160"/>
      <c r="AD270" s="160"/>
      <c r="AE270" s="160"/>
      <c r="AF270" s="160"/>
      <c r="AG270" s="160"/>
      <c r="AH270" s="160"/>
      <c r="AI270" s="160"/>
      <c r="AJ270" s="161"/>
      <c r="AK270" s="161"/>
      <c r="AL270" s="109"/>
      <c r="AM270" s="109"/>
      <c r="AN270" s="109"/>
      <c r="AO270" s="109"/>
      <c r="AP270" s="109"/>
      <c r="AQ270" s="109"/>
      <c r="AR270" s="109"/>
      <c r="AS270" s="109"/>
      <c r="AT270" s="109"/>
      <c r="AU270" s="109"/>
      <c r="AV270" s="109"/>
      <c r="AW270" s="109"/>
      <c r="AX270" s="109"/>
      <c r="AY270" s="109"/>
      <c r="AZ270" s="109"/>
      <c r="BA270" s="109"/>
      <c r="BB270" s="109"/>
      <c r="BC270" s="109"/>
      <c r="BD270" s="109"/>
      <c r="BE270" s="109"/>
      <c r="BF270" s="109"/>
      <c r="BG270" s="109"/>
      <c r="BH270" s="109"/>
      <c r="BI270" s="109"/>
      <c r="BJ270" s="109"/>
      <c r="BK270" s="109"/>
      <c r="BL270" s="109"/>
      <c r="BM270" s="109"/>
      <c r="BN270" s="109"/>
      <c r="BO270" s="109"/>
      <c r="BP270" s="109"/>
      <c r="BQ270" s="109"/>
      <c r="BR270" s="109"/>
      <c r="BS270" s="109"/>
      <c r="BT270" s="109"/>
      <c r="BU270" s="109"/>
      <c r="BV270" s="152"/>
      <c r="BW270" s="152"/>
      <c r="BX270" s="152"/>
      <c r="BY270" s="152"/>
      <c r="BZ270" s="109"/>
      <c r="CA270" s="109"/>
      <c r="CB270" s="109"/>
      <c r="CC270" s="109"/>
      <c r="CD270" s="109"/>
      <c r="CE270" s="109"/>
      <c r="CF270" s="109"/>
      <c r="CG270" s="155"/>
      <c r="CH270" s="109"/>
      <c r="CI270" s="109"/>
      <c r="CJ270" s="109"/>
      <c r="CK270" s="109"/>
      <c r="CL270" s="109"/>
      <c r="CM270" s="109"/>
      <c r="CN270" s="109"/>
      <c r="CO270" s="109"/>
      <c r="CP270" s="109"/>
      <c r="CQ270" s="109"/>
      <c r="CR270" s="109"/>
      <c r="CS270" s="109"/>
      <c r="CT270" s="109"/>
      <c r="CU270" s="109"/>
      <c r="CV270" s="109"/>
      <c r="CW270" s="109"/>
      <c r="CX270" s="205"/>
      <c r="CY270" s="205"/>
      <c r="CZ270" s="205"/>
      <c r="DA270" s="205"/>
      <c r="DB270" s="205"/>
      <c r="DC270" s="205"/>
      <c r="DD270" s="109"/>
      <c r="DE270" s="109"/>
      <c r="DF270" s="109"/>
      <c r="DG270" s="109"/>
      <c r="DH270" s="109"/>
      <c r="DI270" s="109"/>
      <c r="DJ270" s="109"/>
      <c r="DK270" s="109"/>
      <c r="DL270" s="109"/>
      <c r="DM270" s="109"/>
      <c r="DN270" s="109"/>
      <c r="DO270" s="109"/>
      <c r="DP270" s="109"/>
      <c r="DQ270" s="109"/>
      <c r="DR270" s="109"/>
      <c r="DS270" s="109"/>
      <c r="DT270" s="109"/>
      <c r="DU270" s="109"/>
      <c r="DV270" s="109"/>
      <c r="DW270" s="109"/>
      <c r="DX270" s="109"/>
      <c r="DY270" s="109"/>
      <c r="DZ270" s="109"/>
      <c r="EA270" s="109"/>
      <c r="EB270" s="109"/>
      <c r="EC270" s="109"/>
      <c r="ED270" s="109"/>
      <c r="EE270" s="109"/>
      <c r="EF270" s="109"/>
      <c r="EG270" s="109"/>
      <c r="EH270" s="109"/>
      <c r="EI270" s="109"/>
      <c r="EJ270" s="109"/>
      <c r="EK270" s="109"/>
      <c r="EL270" s="109"/>
      <c r="EM270" s="109"/>
      <c r="EN270" s="109"/>
      <c r="EO270" s="109"/>
      <c r="EP270" s="109"/>
      <c r="EQ270" s="109"/>
      <c r="ER270" s="109"/>
      <c r="ES270" s="109"/>
      <c r="ET270" s="109"/>
      <c r="EU270" s="109"/>
      <c r="EV270" s="109"/>
      <c r="EW270" s="109"/>
      <c r="EX270" s="109"/>
      <c r="EY270" s="109"/>
      <c r="EZ270" s="109"/>
      <c r="FA270" s="109"/>
      <c r="FB270" s="109"/>
      <c r="FC270" s="109"/>
      <c r="FD270" s="109"/>
      <c r="FE270" s="109"/>
      <c r="FF270" s="109"/>
      <c r="FG270" s="109"/>
      <c r="FH270" s="109"/>
      <c r="FI270" s="109"/>
      <c r="FJ270" s="109"/>
      <c r="FK270" s="109"/>
      <c r="FL270" s="109"/>
      <c r="FM270" s="109"/>
      <c r="FN270" s="109"/>
      <c r="FO270" s="109"/>
      <c r="FP270" s="109"/>
      <c r="FQ270" s="109"/>
      <c r="FR270" s="109"/>
      <c r="FS270" s="109"/>
      <c r="FT270" s="109"/>
      <c r="FU270" s="109"/>
      <c r="FV270" s="109"/>
      <c r="FW270" s="109"/>
      <c r="FX270" s="155"/>
      <c r="FY270" s="109"/>
      <c r="FZ270" s="109"/>
      <c r="GA270" s="109"/>
      <c r="GB270" s="109"/>
      <c r="GC270" s="109"/>
      <c r="GD270" s="109"/>
      <c r="GE270" s="109"/>
      <c r="GF270" s="109"/>
      <c r="GG270" s="109"/>
      <c r="GH270" s="109"/>
      <c r="GI270" s="109"/>
      <c r="GJ270" s="109"/>
      <c r="GK270" s="109"/>
      <c r="GL270" s="109"/>
      <c r="GM270" s="109"/>
      <c r="GN270" s="109"/>
      <c r="GO270" s="109"/>
      <c r="GP270" s="109"/>
      <c r="GQ270" s="109"/>
      <c r="GR270" s="109"/>
      <c r="GS270" s="109"/>
      <c r="GT270" s="109"/>
      <c r="GU270" s="109"/>
      <c r="GV270" s="109"/>
      <c r="GW270" s="116"/>
    </row>
    <row r="271" spans="1:205" ht="13.2">
      <c r="A271" s="215"/>
      <c r="B271" s="109"/>
      <c r="C271" s="109"/>
      <c r="D271" s="109"/>
      <c r="E271" s="152"/>
      <c r="F271" s="122"/>
      <c r="G271" s="122"/>
      <c r="H271" s="122"/>
      <c r="I271" s="161"/>
      <c r="J271" s="161"/>
      <c r="K271" s="161" t="s">
        <v>249</v>
      </c>
      <c r="L271" s="161"/>
      <c r="M271" s="161"/>
      <c r="N271" s="161"/>
      <c r="O271" s="161"/>
      <c r="P271" s="161"/>
      <c r="Q271" s="161"/>
      <c r="R271" s="161"/>
      <c r="S271" s="161"/>
      <c r="T271" s="161"/>
      <c r="U271" s="161"/>
      <c r="V271" s="161"/>
      <c r="W271" s="161"/>
      <c r="X271" s="161"/>
      <c r="Y271" s="161"/>
      <c r="Z271" s="161"/>
      <c r="AA271" s="161"/>
      <c r="AB271" s="160"/>
      <c r="AC271" s="160"/>
      <c r="AD271" s="160"/>
      <c r="AE271" s="160"/>
      <c r="AF271" s="160"/>
      <c r="AG271" s="160"/>
      <c r="AH271" s="160"/>
      <c r="AI271" s="160"/>
      <c r="AJ271" s="161" t="s">
        <v>274</v>
      </c>
      <c r="AK271" s="161"/>
      <c r="AL271" s="109"/>
      <c r="AM271" s="109"/>
      <c r="AN271" s="109"/>
      <c r="AO271" s="109"/>
      <c r="AP271" s="109"/>
      <c r="AQ271" s="109"/>
      <c r="AR271" s="109"/>
      <c r="AS271" s="109"/>
      <c r="AT271" s="109"/>
      <c r="AU271" s="109"/>
      <c r="AV271" s="109"/>
      <c r="AW271" s="109"/>
      <c r="AX271" s="109"/>
      <c r="AY271" s="109"/>
      <c r="AZ271" s="109"/>
      <c r="BA271" s="109"/>
      <c r="BB271" s="109"/>
      <c r="BC271" s="109"/>
      <c r="BD271" s="109"/>
      <c r="BE271" s="109"/>
      <c r="BF271" s="109"/>
      <c r="BG271" s="109"/>
      <c r="BH271" s="109"/>
      <c r="BI271" s="109"/>
      <c r="BJ271" s="109"/>
      <c r="BK271" s="109"/>
      <c r="BL271" s="109"/>
      <c r="BM271" s="109"/>
      <c r="BN271" s="109"/>
      <c r="BO271" s="109"/>
      <c r="BP271" s="109"/>
      <c r="BQ271" s="109"/>
      <c r="BR271" s="109"/>
      <c r="BS271" s="109"/>
      <c r="BT271" s="109"/>
      <c r="BU271" s="109"/>
      <c r="BV271" s="152"/>
      <c r="BW271" s="152"/>
      <c r="BX271" s="152"/>
      <c r="BY271" s="152"/>
      <c r="BZ271" s="109"/>
      <c r="CA271" s="109"/>
      <c r="CB271" s="109"/>
      <c r="CC271" s="109"/>
      <c r="CD271" s="109"/>
      <c r="CE271" s="109"/>
      <c r="CF271" s="109"/>
      <c r="CG271" s="155"/>
      <c r="CH271" s="109"/>
      <c r="CI271" s="109"/>
      <c r="CJ271" s="109"/>
      <c r="CK271" s="109"/>
      <c r="CL271" s="109"/>
      <c r="CM271" s="109"/>
      <c r="CN271" s="109"/>
      <c r="CO271" s="109"/>
      <c r="CP271" s="109"/>
      <c r="CQ271" s="109"/>
      <c r="CR271" s="109"/>
      <c r="CS271" s="109"/>
      <c r="CT271" s="109"/>
      <c r="CU271" s="109"/>
      <c r="CV271" s="109"/>
      <c r="CW271" s="109"/>
      <c r="CX271" s="205"/>
      <c r="CY271" s="205"/>
      <c r="CZ271" s="205"/>
      <c r="DA271" s="205"/>
      <c r="DB271" s="205"/>
      <c r="DC271" s="205"/>
      <c r="DD271" s="109"/>
      <c r="DE271" s="109"/>
      <c r="DF271" s="109"/>
      <c r="DG271" s="109"/>
      <c r="DH271" s="109"/>
      <c r="DI271" s="109"/>
      <c r="DJ271" s="109"/>
      <c r="DK271" s="109"/>
      <c r="DL271" s="109"/>
      <c r="DM271" s="109"/>
      <c r="DN271" s="109"/>
      <c r="DO271" s="109"/>
      <c r="DP271" s="109"/>
      <c r="DQ271" s="109"/>
      <c r="DR271" s="109"/>
      <c r="DS271" s="109"/>
      <c r="DT271" s="109"/>
      <c r="DU271" s="109"/>
      <c r="DV271" s="109"/>
      <c r="DW271" s="109"/>
      <c r="DX271" s="109"/>
      <c r="DY271" s="109"/>
      <c r="DZ271" s="109"/>
      <c r="EA271" s="109"/>
      <c r="EB271" s="109"/>
      <c r="EC271" s="109"/>
      <c r="ED271" s="109"/>
      <c r="EE271" s="109"/>
      <c r="EF271" s="109"/>
      <c r="EG271" s="109"/>
      <c r="EH271" s="109"/>
      <c r="EI271" s="109"/>
      <c r="EJ271" s="109"/>
      <c r="EK271" s="109"/>
      <c r="EL271" s="109"/>
      <c r="EM271" s="109"/>
      <c r="EN271" s="109"/>
      <c r="EO271" s="109"/>
      <c r="EP271" s="109"/>
      <c r="EQ271" s="109"/>
      <c r="ER271" s="109"/>
      <c r="ES271" s="109"/>
      <c r="ET271" s="109"/>
      <c r="EU271" s="109"/>
      <c r="EV271" s="109"/>
      <c r="EW271" s="109"/>
      <c r="EX271" s="109"/>
      <c r="EY271" s="109"/>
      <c r="EZ271" s="109"/>
      <c r="FA271" s="109"/>
      <c r="FB271" s="109"/>
      <c r="FC271" s="109"/>
      <c r="FD271" s="109"/>
      <c r="FE271" s="109"/>
      <c r="FF271" s="109"/>
      <c r="FG271" s="109"/>
      <c r="FH271" s="109"/>
      <c r="FI271" s="109"/>
      <c r="FJ271" s="109"/>
      <c r="FK271" s="109"/>
      <c r="FL271" s="109"/>
      <c r="FM271" s="109"/>
      <c r="FN271" s="109"/>
      <c r="FO271" s="109"/>
      <c r="FP271" s="109"/>
      <c r="FQ271" s="109"/>
      <c r="FR271" s="109"/>
      <c r="FS271" s="109"/>
      <c r="FT271" s="109"/>
      <c r="FU271" s="109"/>
      <c r="FV271" s="109"/>
      <c r="FW271" s="109"/>
      <c r="FX271" s="155"/>
      <c r="FY271" s="109"/>
      <c r="FZ271" s="109"/>
      <c r="GA271" s="109"/>
      <c r="GB271" s="109"/>
      <c r="GC271" s="109"/>
      <c r="GD271" s="109"/>
      <c r="GE271" s="109"/>
      <c r="GF271" s="109"/>
      <c r="GG271" s="109"/>
      <c r="GH271" s="109"/>
      <c r="GI271" s="109"/>
      <c r="GJ271" s="109"/>
      <c r="GK271" s="109"/>
      <c r="GL271" s="109"/>
      <c r="GM271" s="109"/>
      <c r="GN271" s="109"/>
      <c r="GO271" s="109"/>
      <c r="GP271" s="109"/>
      <c r="GQ271" s="109"/>
      <c r="GR271" s="109"/>
      <c r="GS271" s="109"/>
      <c r="GT271" s="109"/>
      <c r="GU271" s="109"/>
      <c r="GV271" s="109"/>
      <c r="GW271" s="116"/>
    </row>
    <row r="272" spans="1:205" ht="6" customHeight="1">
      <c r="A272" s="215"/>
      <c r="B272" s="109"/>
      <c r="C272" s="109"/>
      <c r="D272" s="109"/>
      <c r="E272" s="152"/>
      <c r="F272" s="122"/>
      <c r="G272" s="122"/>
      <c r="H272" s="122"/>
      <c r="I272" s="161"/>
      <c r="J272" s="161"/>
      <c r="K272" s="161"/>
      <c r="L272" s="161"/>
      <c r="M272" s="161"/>
      <c r="N272" s="161"/>
      <c r="O272" s="161"/>
      <c r="P272" s="161"/>
      <c r="Q272" s="161"/>
      <c r="R272" s="161"/>
      <c r="S272" s="161"/>
      <c r="T272" s="161"/>
      <c r="U272" s="161"/>
      <c r="V272" s="161"/>
      <c r="W272" s="161"/>
      <c r="X272" s="161"/>
      <c r="Y272" s="162"/>
      <c r="Z272" s="161"/>
      <c r="AA272" s="161"/>
      <c r="AB272" s="160"/>
      <c r="AC272" s="160"/>
      <c r="AD272" s="160"/>
      <c r="AE272" s="160"/>
      <c r="AF272" s="160"/>
      <c r="AG272" s="160"/>
      <c r="AH272" s="160"/>
      <c r="AI272" s="160"/>
      <c r="AJ272" s="161"/>
      <c r="AK272" s="161"/>
      <c r="AL272" s="109"/>
      <c r="AM272" s="109"/>
      <c r="AN272" s="109"/>
      <c r="AO272" s="109"/>
      <c r="AP272" s="109"/>
      <c r="AQ272" s="109"/>
      <c r="AR272" s="109"/>
      <c r="AS272" s="109"/>
      <c r="AT272" s="109"/>
      <c r="AU272" s="109"/>
      <c r="AV272" s="109"/>
      <c r="AW272" s="109"/>
      <c r="AX272" s="109"/>
      <c r="AY272" s="109"/>
      <c r="AZ272" s="109"/>
      <c r="BA272" s="109"/>
      <c r="BB272" s="109"/>
      <c r="BC272" s="109"/>
      <c r="BD272" s="109"/>
      <c r="BE272" s="109"/>
      <c r="BF272" s="109"/>
      <c r="BG272" s="109"/>
      <c r="BH272" s="109"/>
      <c r="BI272" s="109"/>
      <c r="BJ272" s="109"/>
      <c r="BK272" s="109"/>
      <c r="BL272" s="109"/>
      <c r="BM272" s="109"/>
      <c r="BN272" s="109"/>
      <c r="BO272" s="109"/>
      <c r="BP272" s="109"/>
      <c r="BQ272" s="109"/>
      <c r="BR272" s="109"/>
      <c r="BS272" s="109"/>
      <c r="BT272" s="109"/>
      <c r="BU272" s="109"/>
      <c r="BV272" s="152"/>
      <c r="BW272" s="152"/>
      <c r="BX272" s="152"/>
      <c r="BY272" s="152"/>
      <c r="BZ272" s="109"/>
      <c r="CA272" s="109"/>
      <c r="CB272" s="109"/>
      <c r="CC272" s="109"/>
      <c r="CD272" s="109"/>
      <c r="CE272" s="109"/>
      <c r="CF272" s="109"/>
      <c r="CG272" s="155"/>
      <c r="CH272" s="109"/>
      <c r="CI272" s="109"/>
      <c r="CJ272" s="109"/>
      <c r="CK272" s="109"/>
      <c r="CL272" s="109"/>
      <c r="CM272" s="109"/>
      <c r="CN272" s="109"/>
      <c r="CO272" s="109"/>
      <c r="CP272" s="109"/>
      <c r="CQ272" s="109"/>
      <c r="CR272" s="109"/>
      <c r="CS272" s="109"/>
      <c r="CT272" s="109"/>
      <c r="CU272" s="109"/>
      <c r="CV272" s="109"/>
      <c r="CW272" s="109"/>
      <c r="CX272" s="205"/>
      <c r="CY272" s="205"/>
      <c r="CZ272" s="205"/>
      <c r="DA272" s="205"/>
      <c r="DB272" s="205"/>
      <c r="DC272" s="205"/>
      <c r="DD272" s="109"/>
      <c r="DE272" s="109"/>
      <c r="DF272" s="109"/>
      <c r="DG272" s="109"/>
      <c r="DH272" s="109"/>
      <c r="DI272" s="109"/>
      <c r="DJ272" s="109"/>
      <c r="DK272" s="109"/>
      <c r="DL272" s="109"/>
      <c r="DM272" s="109"/>
      <c r="DN272" s="109"/>
      <c r="DO272" s="109"/>
      <c r="DP272" s="109"/>
      <c r="DQ272" s="109"/>
      <c r="DR272" s="109"/>
      <c r="DS272" s="109"/>
      <c r="DT272" s="109"/>
      <c r="DU272" s="109"/>
      <c r="DV272" s="109"/>
      <c r="DW272" s="109"/>
      <c r="DX272" s="109"/>
      <c r="DY272" s="109"/>
      <c r="DZ272" s="109"/>
      <c r="EA272" s="109"/>
      <c r="EB272" s="109"/>
      <c r="EC272" s="109"/>
      <c r="ED272" s="109"/>
      <c r="EE272" s="109"/>
      <c r="EF272" s="109"/>
      <c r="EG272" s="109"/>
      <c r="EH272" s="109"/>
      <c r="EI272" s="109"/>
      <c r="EJ272" s="109"/>
      <c r="EK272" s="109"/>
      <c r="EL272" s="109"/>
      <c r="EM272" s="109"/>
      <c r="EN272" s="109"/>
      <c r="EO272" s="109"/>
      <c r="EP272" s="109"/>
      <c r="EQ272" s="109"/>
      <c r="ER272" s="109"/>
      <c r="ES272" s="109"/>
      <c r="ET272" s="109"/>
      <c r="EU272" s="109"/>
      <c r="EV272" s="109"/>
      <c r="EW272" s="109"/>
      <c r="EX272" s="109"/>
      <c r="EY272" s="109"/>
      <c r="EZ272" s="109"/>
      <c r="FA272" s="109"/>
      <c r="FB272" s="109"/>
      <c r="FC272" s="109"/>
      <c r="FD272" s="109"/>
      <c r="FE272" s="109"/>
      <c r="FF272" s="109"/>
      <c r="FG272" s="109"/>
      <c r="FH272" s="109"/>
      <c r="FI272" s="109"/>
      <c r="FJ272" s="109"/>
      <c r="FK272" s="109"/>
      <c r="FL272" s="109"/>
      <c r="FM272" s="109"/>
      <c r="FN272" s="109"/>
      <c r="FO272" s="109"/>
      <c r="FP272" s="109"/>
      <c r="FQ272" s="109"/>
      <c r="FR272" s="109"/>
      <c r="FS272" s="109"/>
      <c r="FT272" s="109"/>
      <c r="FU272" s="109"/>
      <c r="FV272" s="109"/>
      <c r="FW272" s="109"/>
      <c r="FX272" s="155"/>
      <c r="FY272" s="109"/>
      <c r="FZ272" s="109"/>
      <c r="GA272" s="109"/>
      <c r="GB272" s="109"/>
      <c r="GC272" s="109"/>
      <c r="GD272" s="109"/>
      <c r="GE272" s="109"/>
      <c r="GF272" s="109"/>
      <c r="GG272" s="109"/>
      <c r="GH272" s="109"/>
      <c r="GI272" s="109"/>
      <c r="GJ272" s="109"/>
      <c r="GK272" s="109"/>
      <c r="GL272" s="109"/>
      <c r="GM272" s="109"/>
      <c r="GN272" s="109"/>
      <c r="GO272" s="109"/>
      <c r="GP272" s="109"/>
      <c r="GQ272" s="109"/>
      <c r="GR272" s="109"/>
      <c r="GS272" s="109"/>
      <c r="GT272" s="109"/>
      <c r="GU272" s="109"/>
      <c r="GV272" s="109"/>
      <c r="GW272" s="116"/>
    </row>
    <row r="273" spans="1:205" ht="13.2">
      <c r="A273" s="215"/>
      <c r="B273" s="109"/>
      <c r="C273" s="109"/>
      <c r="D273" s="109"/>
      <c r="E273" s="152"/>
      <c r="F273" s="122"/>
      <c r="G273" s="122"/>
      <c r="H273" s="122"/>
      <c r="I273" s="161"/>
      <c r="J273" s="161"/>
      <c r="K273" s="161" t="s">
        <v>252</v>
      </c>
      <c r="L273" s="161"/>
      <c r="M273" s="161"/>
      <c r="N273" s="161"/>
      <c r="O273" s="161"/>
      <c r="P273" s="161"/>
      <c r="Q273" s="161"/>
      <c r="R273" s="161"/>
      <c r="S273" s="161"/>
      <c r="T273" s="161"/>
      <c r="U273" s="161"/>
      <c r="V273" s="161"/>
      <c r="W273" s="161"/>
      <c r="X273" s="161"/>
      <c r="Y273" s="162"/>
      <c r="Z273" s="161"/>
      <c r="AA273" s="161"/>
      <c r="AB273" s="160"/>
      <c r="AC273" s="160"/>
      <c r="AD273" s="160"/>
      <c r="AE273" s="160"/>
      <c r="AF273" s="160"/>
      <c r="AG273" s="160"/>
      <c r="AH273" s="160"/>
      <c r="AI273" s="160"/>
      <c r="AJ273" s="161" t="s">
        <v>275</v>
      </c>
      <c r="AK273" s="161"/>
      <c r="AL273" s="109"/>
      <c r="AM273" s="109"/>
      <c r="AN273" s="109"/>
      <c r="AO273" s="109"/>
      <c r="AP273" s="109"/>
      <c r="AQ273" s="109"/>
      <c r="AR273" s="109"/>
      <c r="AS273" s="109"/>
      <c r="AT273" s="109"/>
      <c r="AU273" s="109"/>
      <c r="AV273" s="109"/>
      <c r="AW273" s="109"/>
      <c r="AX273" s="109"/>
      <c r="AY273" s="109"/>
      <c r="AZ273" s="109"/>
      <c r="BA273" s="109"/>
      <c r="BB273" s="109"/>
      <c r="BC273" s="109"/>
      <c r="BD273" s="109"/>
      <c r="BE273" s="109"/>
      <c r="BF273" s="109"/>
      <c r="BG273" s="109"/>
      <c r="BH273" s="109"/>
      <c r="BI273" s="109"/>
      <c r="BJ273" s="109"/>
      <c r="BK273" s="109"/>
      <c r="BL273" s="109"/>
      <c r="BM273" s="109"/>
      <c r="BN273" s="109"/>
      <c r="BO273" s="109"/>
      <c r="BP273" s="109"/>
      <c r="BQ273" s="109"/>
      <c r="BR273" s="109"/>
      <c r="BS273" s="109"/>
      <c r="BT273" s="109"/>
      <c r="BU273" s="109"/>
      <c r="BV273" s="152"/>
      <c r="BW273" s="152"/>
      <c r="BX273" s="152"/>
      <c r="BY273" s="152"/>
      <c r="BZ273" s="109"/>
      <c r="CA273" s="109"/>
      <c r="CB273" s="109"/>
      <c r="CC273" s="109"/>
      <c r="CD273" s="109"/>
      <c r="CE273" s="109"/>
      <c r="CF273" s="109"/>
      <c r="CG273" s="155"/>
      <c r="CH273" s="109"/>
      <c r="CI273" s="109"/>
      <c r="CJ273" s="109"/>
      <c r="CK273" s="109"/>
      <c r="CL273" s="109"/>
      <c r="CM273" s="109"/>
      <c r="CN273" s="109"/>
      <c r="CO273" s="109"/>
      <c r="CP273" s="109"/>
      <c r="CQ273" s="109"/>
      <c r="CR273" s="109"/>
      <c r="CS273" s="109"/>
      <c r="CT273" s="109"/>
      <c r="CU273" s="109"/>
      <c r="CV273" s="109"/>
      <c r="CW273" s="109"/>
      <c r="CX273" s="205"/>
      <c r="CY273" s="205"/>
      <c r="CZ273" s="205"/>
      <c r="DA273" s="205"/>
      <c r="DB273" s="205"/>
      <c r="DC273" s="205"/>
      <c r="DD273" s="109"/>
      <c r="DE273" s="109"/>
      <c r="DF273" s="109"/>
      <c r="DG273" s="109"/>
      <c r="DH273" s="109"/>
      <c r="DI273" s="109"/>
      <c r="DJ273" s="109"/>
      <c r="DK273" s="109"/>
      <c r="DL273" s="109"/>
      <c r="DM273" s="109"/>
      <c r="DN273" s="109"/>
      <c r="DO273" s="109"/>
      <c r="DP273" s="109"/>
      <c r="DQ273" s="109"/>
      <c r="DR273" s="109"/>
      <c r="DS273" s="109"/>
      <c r="DT273" s="109"/>
      <c r="DU273" s="109"/>
      <c r="DV273" s="109"/>
      <c r="DW273" s="109"/>
      <c r="DX273" s="109"/>
      <c r="DY273" s="109"/>
      <c r="DZ273" s="109"/>
      <c r="EA273" s="109"/>
      <c r="EB273" s="109"/>
      <c r="EC273" s="109"/>
      <c r="ED273" s="109"/>
      <c r="EE273" s="109"/>
      <c r="EF273" s="109"/>
      <c r="EG273" s="109"/>
      <c r="EH273" s="109"/>
      <c r="EI273" s="109"/>
      <c r="EJ273" s="109"/>
      <c r="EK273" s="109"/>
      <c r="EL273" s="109"/>
      <c r="EM273" s="109"/>
      <c r="EN273" s="109"/>
      <c r="EO273" s="109"/>
      <c r="EP273" s="109"/>
      <c r="EQ273" s="109"/>
      <c r="ER273" s="109"/>
      <c r="ES273" s="109"/>
      <c r="ET273" s="109"/>
      <c r="EU273" s="109"/>
      <c r="EV273" s="109"/>
      <c r="EW273" s="109"/>
      <c r="EX273" s="109"/>
      <c r="EY273" s="109"/>
      <c r="EZ273" s="109"/>
      <c r="FA273" s="109"/>
      <c r="FB273" s="109"/>
      <c r="FC273" s="109"/>
      <c r="FD273" s="109"/>
      <c r="FE273" s="109"/>
      <c r="FF273" s="109"/>
      <c r="FG273" s="109"/>
      <c r="FH273" s="109"/>
      <c r="FI273" s="109"/>
      <c r="FJ273" s="109"/>
      <c r="FK273" s="109"/>
      <c r="FL273" s="109"/>
      <c r="FM273" s="109"/>
      <c r="FN273" s="109"/>
      <c r="FO273" s="109"/>
      <c r="FP273" s="109"/>
      <c r="FQ273" s="109"/>
      <c r="FR273" s="109"/>
      <c r="FS273" s="109"/>
      <c r="FT273" s="109"/>
      <c r="FU273" s="109"/>
      <c r="FV273" s="109"/>
      <c r="FW273" s="109"/>
      <c r="FX273" s="155"/>
      <c r="FY273" s="109"/>
      <c r="FZ273" s="109"/>
      <c r="GA273" s="109"/>
      <c r="GB273" s="109"/>
      <c r="GC273" s="109"/>
      <c r="GD273" s="109"/>
      <c r="GE273" s="109"/>
      <c r="GF273" s="109"/>
      <c r="GG273" s="109"/>
      <c r="GH273" s="109"/>
      <c r="GI273" s="109"/>
      <c r="GJ273" s="109"/>
      <c r="GK273" s="109"/>
      <c r="GL273" s="109"/>
      <c r="GM273" s="109"/>
      <c r="GN273" s="109"/>
      <c r="GO273" s="109"/>
      <c r="GP273" s="109"/>
      <c r="GQ273" s="109"/>
      <c r="GR273" s="109"/>
      <c r="GS273" s="109"/>
      <c r="GT273" s="109"/>
      <c r="GU273" s="109"/>
      <c r="GV273" s="109"/>
      <c r="GW273" s="116"/>
    </row>
    <row r="275" spans="1:205">
      <c r="A275" s="223"/>
      <c r="B275" s="223"/>
      <c r="C275" s="223"/>
      <c r="D275" s="223"/>
      <c r="E275" s="223"/>
      <c r="F275" s="223"/>
      <c r="G275" s="223"/>
      <c r="H275" s="223"/>
      <c r="I275" s="223"/>
      <c r="J275" s="223"/>
      <c r="K275" s="223"/>
      <c r="L275" s="223"/>
      <c r="M275" s="223"/>
      <c r="N275" s="223"/>
      <c r="O275" s="223"/>
      <c r="P275" s="223"/>
      <c r="Q275" s="223"/>
      <c r="R275" s="223"/>
      <c r="S275" s="223"/>
      <c r="T275" s="223"/>
      <c r="U275" s="223"/>
      <c r="V275" s="223"/>
      <c r="W275" s="223"/>
      <c r="X275" s="223"/>
      <c r="Y275" s="223"/>
      <c r="Z275" s="223"/>
      <c r="AA275" s="223"/>
      <c r="AB275" s="223"/>
      <c r="AC275" s="223"/>
      <c r="AD275" s="223"/>
      <c r="AE275" s="223"/>
      <c r="AF275" s="223"/>
      <c r="AG275" s="223"/>
      <c r="AH275" s="223"/>
      <c r="AI275" s="223"/>
      <c r="AJ275" s="223"/>
      <c r="AK275" s="223"/>
      <c r="AL275" s="223"/>
      <c r="AM275" s="223"/>
      <c r="AN275" s="223"/>
      <c r="AO275" s="223"/>
      <c r="AP275" s="223"/>
      <c r="AQ275" s="223"/>
      <c r="AR275" s="223"/>
      <c r="AS275" s="223"/>
      <c r="AT275" s="223"/>
      <c r="AU275" s="223"/>
      <c r="AV275" s="223"/>
      <c r="AW275" s="223"/>
      <c r="AX275" s="223"/>
      <c r="AY275" s="223"/>
      <c r="AZ275" s="223"/>
      <c r="BA275" s="223"/>
      <c r="BB275" s="223"/>
      <c r="BC275" s="223"/>
      <c r="BD275" s="223"/>
      <c r="BE275" s="223"/>
      <c r="BF275" s="223"/>
      <c r="BG275" s="223"/>
      <c r="BH275" s="223"/>
      <c r="BI275" s="223"/>
      <c r="BJ275" s="223"/>
      <c r="BK275" s="223"/>
      <c r="BL275" s="223"/>
      <c r="BM275" s="223"/>
      <c r="BN275" s="223"/>
      <c r="BO275" s="223"/>
      <c r="BP275" s="223"/>
      <c r="BQ275" s="223"/>
      <c r="BR275" s="223"/>
      <c r="BS275" s="223"/>
      <c r="BT275" s="223"/>
      <c r="BU275" s="223"/>
      <c r="BV275" s="223"/>
      <c r="BW275" s="223"/>
      <c r="BX275" s="223"/>
      <c r="BY275" s="223"/>
      <c r="BZ275" s="223"/>
      <c r="CA275" s="223"/>
      <c r="CB275" s="223"/>
      <c r="CC275" s="223"/>
      <c r="CD275" s="223"/>
      <c r="CE275" s="223"/>
      <c r="CF275" s="223"/>
      <c r="CG275" s="223"/>
      <c r="CH275" s="223"/>
      <c r="CI275" s="223"/>
      <c r="CJ275" s="223"/>
      <c r="CK275" s="223"/>
      <c r="CL275" s="223"/>
      <c r="CM275" s="223"/>
      <c r="CN275" s="223"/>
      <c r="CO275" s="223"/>
      <c r="CP275" s="223"/>
      <c r="CQ275" s="223"/>
      <c r="CR275" s="223"/>
      <c r="CS275" s="223"/>
      <c r="CT275" s="223"/>
      <c r="CU275" s="223"/>
      <c r="CV275" s="223"/>
      <c r="CW275" s="223"/>
      <c r="CX275" s="223"/>
      <c r="CY275" s="223"/>
      <c r="CZ275" s="223"/>
      <c r="DA275" s="223"/>
      <c r="DB275" s="223"/>
      <c r="DC275" s="223"/>
      <c r="DD275" s="223"/>
      <c r="DE275" s="223"/>
      <c r="DF275" s="223"/>
      <c r="DG275" s="223"/>
      <c r="DH275" s="223"/>
      <c r="DI275" s="223"/>
      <c r="DJ275" s="223"/>
      <c r="DK275" s="223"/>
      <c r="DL275" s="223"/>
      <c r="DM275" s="223"/>
      <c r="DN275" s="223"/>
      <c r="DO275" s="223"/>
      <c r="DP275" s="223"/>
      <c r="DQ275" s="223"/>
      <c r="DR275" s="223"/>
      <c r="DS275" s="223"/>
      <c r="DT275" s="223"/>
      <c r="DU275" s="223"/>
      <c r="DV275" s="223"/>
      <c r="DW275" s="223"/>
      <c r="DX275" s="223"/>
      <c r="DY275" s="223"/>
      <c r="DZ275" s="223"/>
      <c r="EA275" s="223"/>
      <c r="EB275" s="223"/>
      <c r="EC275" s="223"/>
      <c r="ED275" s="223"/>
      <c r="EE275" s="223"/>
      <c r="EF275" s="223"/>
      <c r="EG275" s="223"/>
      <c r="EH275" s="223"/>
      <c r="EI275" s="223"/>
      <c r="EJ275" s="223"/>
      <c r="EK275" s="223"/>
      <c r="EL275" s="223"/>
      <c r="EM275" s="223"/>
      <c r="EN275" s="223"/>
      <c r="EO275" s="223"/>
      <c r="EP275" s="223"/>
      <c r="EQ275" s="223"/>
      <c r="ER275" s="223"/>
      <c r="ES275" s="223"/>
      <c r="ET275" s="223"/>
      <c r="EU275" s="223"/>
      <c r="EV275" s="223"/>
      <c r="EW275" s="223"/>
      <c r="EX275" s="223"/>
      <c r="EY275" s="223"/>
      <c r="EZ275" s="223"/>
      <c r="FA275" s="223"/>
      <c r="FB275" s="223"/>
      <c r="FC275" s="223"/>
      <c r="FD275" s="223"/>
      <c r="FE275" s="223"/>
      <c r="FF275" s="223"/>
      <c r="FG275" s="223"/>
      <c r="FH275" s="223"/>
      <c r="FI275" s="223"/>
      <c r="FJ275" s="223"/>
      <c r="FK275" s="223"/>
      <c r="FL275" s="223"/>
      <c r="FM275" s="223"/>
      <c r="FN275" s="223"/>
      <c r="FO275" s="223"/>
      <c r="FP275" s="223"/>
      <c r="FQ275" s="223"/>
      <c r="FR275" s="223"/>
      <c r="FS275" s="223"/>
      <c r="FT275" s="223"/>
      <c r="FU275" s="223"/>
      <c r="FV275" s="223"/>
      <c r="FW275" s="223"/>
      <c r="FX275" s="223"/>
      <c r="FY275" s="223"/>
      <c r="FZ275" s="223"/>
      <c r="GA275" s="223"/>
      <c r="GB275" s="223"/>
      <c r="GC275" s="223"/>
      <c r="GD275" s="223"/>
      <c r="GE275" s="223"/>
      <c r="GF275" s="223"/>
      <c r="GG275" s="223"/>
      <c r="GH275" s="223"/>
      <c r="GI275" s="223"/>
      <c r="GJ275" s="223"/>
      <c r="GK275" s="223"/>
      <c r="GL275" s="223"/>
      <c r="GM275" s="223"/>
      <c r="GN275" s="223"/>
      <c r="GO275" s="223"/>
      <c r="GP275" s="223"/>
      <c r="GQ275" s="223"/>
      <c r="GR275" s="223"/>
      <c r="GS275" s="223"/>
      <c r="GT275" s="223"/>
      <c r="GU275" s="223"/>
      <c r="GV275" s="223"/>
      <c r="GW275" s="223"/>
    </row>
  </sheetData>
  <mergeCells count="863">
    <mergeCell ref="BW5:BZ8"/>
    <mergeCell ref="GP5:GR8"/>
    <mergeCell ref="DA9:FR9"/>
    <mergeCell ref="DM10:FP10"/>
    <mergeCell ref="FY10:GR10"/>
    <mergeCell ref="D15:E15"/>
    <mergeCell ref="L15:M15"/>
    <mergeCell ref="N15:O15"/>
    <mergeCell ref="P15:Q15"/>
    <mergeCell ref="R15:W15"/>
    <mergeCell ref="X15:Y15"/>
    <mergeCell ref="FS11:FX13"/>
    <mergeCell ref="FY11:GR11"/>
    <mergeCell ref="FY12:GR12"/>
    <mergeCell ref="DA13:EB13"/>
    <mergeCell ref="EK13:FR13"/>
    <mergeCell ref="FY13:GR13"/>
    <mergeCell ref="I11:BV13"/>
    <mergeCell ref="CW11:CZ13"/>
    <mergeCell ref="DM11:EB12"/>
    <mergeCell ref="EC11:EJ13"/>
    <mergeCell ref="EK11:FP12"/>
    <mergeCell ref="BD15:BE15"/>
    <mergeCell ref="BF15:BK15"/>
    <mergeCell ref="BL15:BM15"/>
    <mergeCell ref="BN15:BS15"/>
    <mergeCell ref="CD15:CI15"/>
    <mergeCell ref="EV15:EW15"/>
    <mergeCell ref="EX15:EY15"/>
    <mergeCell ref="EZ15:FA15"/>
    <mergeCell ref="ED15:EE15"/>
    <mergeCell ref="EF15:EG15"/>
    <mergeCell ref="EH15:EI15"/>
    <mergeCell ref="EJ15:EK15"/>
    <mergeCell ref="EL15:EM15"/>
    <mergeCell ref="EN15:EO15"/>
    <mergeCell ref="ET15:EU15"/>
    <mergeCell ref="DJ15:DO15"/>
    <mergeCell ref="DP15:DQ15"/>
    <mergeCell ref="DR15:DW15"/>
    <mergeCell ref="CJ15:CK15"/>
    <mergeCell ref="CL15:CQ15"/>
    <mergeCell ref="CR15:CS15"/>
    <mergeCell ref="CT15:CY15"/>
    <mergeCell ref="DB15:DG15"/>
    <mergeCell ref="DH15:DI15"/>
    <mergeCell ref="GL15:GM15"/>
    <mergeCell ref="GN15:GO15"/>
    <mergeCell ref="F16:L16"/>
    <mergeCell ref="BT16:CA16"/>
    <mergeCell ref="CW16:DD16"/>
    <mergeCell ref="FQ16:FX16"/>
    <mergeCell ref="GO16:GU16"/>
    <mergeCell ref="FP15:FQ15"/>
    <mergeCell ref="FX15:FY15"/>
    <mergeCell ref="FZ15:GA15"/>
    <mergeCell ref="GB15:GC15"/>
    <mergeCell ref="GD15:GE15"/>
    <mergeCell ref="GF15:GG15"/>
    <mergeCell ref="FB15:FC15"/>
    <mergeCell ref="FD15:FE15"/>
    <mergeCell ref="FF15:FG15"/>
    <mergeCell ref="FH15:FI15"/>
    <mergeCell ref="FJ15:FK15"/>
    <mergeCell ref="Z15:AE15"/>
    <mergeCell ref="AF15:AG15"/>
    <mergeCell ref="AI15:AK15"/>
    <mergeCell ref="AP15:AU15"/>
    <mergeCell ref="AV15:AW15"/>
    <mergeCell ref="AX15:BC15"/>
    <mergeCell ref="FL15:FM15"/>
    <mergeCell ref="EP15:EQ15"/>
    <mergeCell ref="ER15:ES15"/>
    <mergeCell ref="EC39:EJ41"/>
    <mergeCell ref="EK39:FP39"/>
    <mergeCell ref="GP33:GR36"/>
    <mergeCell ref="DA37:FR37"/>
    <mergeCell ref="DM38:FP38"/>
    <mergeCell ref="FS39:FX41"/>
    <mergeCell ref="FY39:GR39"/>
    <mergeCell ref="DA40:EB40"/>
    <mergeCell ref="EK40:FR40"/>
    <mergeCell ref="FY40:GR40"/>
    <mergeCell ref="DA41:EB41"/>
    <mergeCell ref="EK41:FR41"/>
    <mergeCell ref="FY41:GR41"/>
    <mergeCell ref="BW31:GR32"/>
    <mergeCell ref="BW38:CV38"/>
    <mergeCell ref="DX15:DY15"/>
    <mergeCell ref="DZ15:EA15"/>
    <mergeCell ref="EB15:EC15"/>
    <mergeCell ref="BW33:BZ36"/>
    <mergeCell ref="GH15:GI15"/>
    <mergeCell ref="GJ15:GK15"/>
    <mergeCell ref="I39:BV41"/>
    <mergeCell ref="CW39:CZ41"/>
    <mergeCell ref="DM39:EB39"/>
    <mergeCell ref="BD43:BE43"/>
    <mergeCell ref="BF43:BK43"/>
    <mergeCell ref="BL43:BM43"/>
    <mergeCell ref="BN43:BS43"/>
    <mergeCell ref="CD43:CI43"/>
    <mergeCell ref="Z43:AE43"/>
    <mergeCell ref="AF43:AG43"/>
    <mergeCell ref="AI43:AK43"/>
    <mergeCell ref="AP43:AU43"/>
    <mergeCell ref="AV43:AW43"/>
    <mergeCell ref="AX43:BC43"/>
    <mergeCell ref="DP43:DQ43"/>
    <mergeCell ref="DR43:DW43"/>
    <mergeCell ref="DX43:DY43"/>
    <mergeCell ref="DZ43:EA43"/>
    <mergeCell ref="DB43:DG43"/>
    <mergeCell ref="DH43:DI43"/>
    <mergeCell ref="DJ43:DO43"/>
    <mergeCell ref="EX43:EY43"/>
    <mergeCell ref="D43:E43"/>
    <mergeCell ref="L43:M43"/>
    <mergeCell ref="N43:O43"/>
    <mergeCell ref="P43:Q43"/>
    <mergeCell ref="R43:W43"/>
    <mergeCell ref="X43:Y43"/>
    <mergeCell ref="FB43:FC43"/>
    <mergeCell ref="EF43:EG43"/>
    <mergeCell ref="EH43:EI43"/>
    <mergeCell ref="EJ43:EK43"/>
    <mergeCell ref="EL43:EM43"/>
    <mergeCell ref="EN43:EO43"/>
    <mergeCell ref="EP43:EQ43"/>
    <mergeCell ref="EB43:EC43"/>
    <mergeCell ref="ED43:EE43"/>
    <mergeCell ref="CJ43:CK43"/>
    <mergeCell ref="CL43:CQ43"/>
    <mergeCell ref="CT43:CY43"/>
    <mergeCell ref="I58:BF59"/>
    <mergeCell ref="BW61:BZ64"/>
    <mergeCell ref="BW59:GR60"/>
    <mergeCell ref="DB71:DG71"/>
    <mergeCell ref="DH71:DI71"/>
    <mergeCell ref="EX71:EY71"/>
    <mergeCell ref="EZ71:FA71"/>
    <mergeCell ref="EL71:EM71"/>
    <mergeCell ref="EN71:EO71"/>
    <mergeCell ref="GP61:GR64"/>
    <mergeCell ref="DA66:FR66"/>
    <mergeCell ref="I67:BV69"/>
    <mergeCell ref="DM67:FP67"/>
    <mergeCell ref="FY67:GR67"/>
    <mergeCell ref="FY69:GR69"/>
    <mergeCell ref="EK68:FP68"/>
    <mergeCell ref="FS68:FX69"/>
    <mergeCell ref="FY68:GR68"/>
    <mergeCell ref="EK69:FR69"/>
    <mergeCell ref="BW67:CV67"/>
    <mergeCell ref="BW68:CV68"/>
    <mergeCell ref="BW69:CV69"/>
    <mergeCell ref="EC68:EJ69"/>
    <mergeCell ref="DA69:EB69"/>
    <mergeCell ref="GN43:GO43"/>
    <mergeCell ref="F44:L44"/>
    <mergeCell ref="BS44:BZ44"/>
    <mergeCell ref="CU44:DE44"/>
    <mergeCell ref="FQ44:FX44"/>
    <mergeCell ref="GO44:GU44"/>
    <mergeCell ref="FX43:FY43"/>
    <mergeCell ref="FZ43:GA43"/>
    <mergeCell ref="GB43:GC43"/>
    <mergeCell ref="GD43:GE43"/>
    <mergeCell ref="GF43:GG43"/>
    <mergeCell ref="GH43:GI43"/>
    <mergeCell ref="FD43:FE43"/>
    <mergeCell ref="FF43:FG43"/>
    <mergeCell ref="FH43:FI43"/>
    <mergeCell ref="FJ43:FK43"/>
    <mergeCell ref="FL43:FM43"/>
    <mergeCell ref="FP43:FQ43"/>
    <mergeCell ref="ER43:ES43"/>
    <mergeCell ref="ET43:EU43"/>
    <mergeCell ref="EV43:EW43"/>
    <mergeCell ref="GJ43:GK43"/>
    <mergeCell ref="GL43:GM43"/>
    <mergeCell ref="EZ43:FA43"/>
    <mergeCell ref="D71:E71"/>
    <mergeCell ref="L71:M71"/>
    <mergeCell ref="N71:O71"/>
    <mergeCell ref="P71:Q71"/>
    <mergeCell ref="R71:W71"/>
    <mergeCell ref="X71:Y71"/>
    <mergeCell ref="Z71:AE71"/>
    <mergeCell ref="AF71:AG71"/>
    <mergeCell ref="AI71:AK71"/>
    <mergeCell ref="AP71:AU71"/>
    <mergeCell ref="AV71:AW71"/>
    <mergeCell ref="AX71:BC71"/>
    <mergeCell ref="F72:L72"/>
    <mergeCell ref="BT72:CA72"/>
    <mergeCell ref="CW72:DD72"/>
    <mergeCell ref="FQ72:FX72"/>
    <mergeCell ref="GO72:GU72"/>
    <mergeCell ref="FP71:FQ71"/>
    <mergeCell ref="FX71:FY71"/>
    <mergeCell ref="FZ71:GA71"/>
    <mergeCell ref="GB71:GC71"/>
    <mergeCell ref="GD71:GE71"/>
    <mergeCell ref="GF71:GG71"/>
    <mergeCell ref="FB71:FC71"/>
    <mergeCell ref="FF71:FG71"/>
    <mergeCell ref="FH71:FI71"/>
    <mergeCell ref="FJ71:FK71"/>
    <mergeCell ref="FL71:FM71"/>
    <mergeCell ref="EP71:EQ71"/>
    <mergeCell ref="ER71:ES71"/>
    <mergeCell ref="ET71:EU71"/>
    <mergeCell ref="EV71:EW71"/>
    <mergeCell ref="BD71:BE71"/>
    <mergeCell ref="BF71:BK71"/>
    <mergeCell ref="BL71:BM71"/>
    <mergeCell ref="BN71:BS71"/>
    <mergeCell ref="CW95:CZ97"/>
    <mergeCell ref="DM95:EB95"/>
    <mergeCell ref="EC95:EJ97"/>
    <mergeCell ref="EK95:FP95"/>
    <mergeCell ref="BW95:CV96"/>
    <mergeCell ref="BW97:CV97"/>
    <mergeCell ref="BW87:GR88"/>
    <mergeCell ref="CJ71:CK71"/>
    <mergeCell ref="CL71:CQ71"/>
    <mergeCell ref="CR71:CS71"/>
    <mergeCell ref="CT71:CY71"/>
    <mergeCell ref="CD71:CI71"/>
    <mergeCell ref="ED71:EE71"/>
    <mergeCell ref="EF71:EG71"/>
    <mergeCell ref="EH71:EI71"/>
    <mergeCell ref="EJ71:EK71"/>
    <mergeCell ref="FS95:FX97"/>
    <mergeCell ref="FY95:GR95"/>
    <mergeCell ref="DA96:EB96"/>
    <mergeCell ref="EK96:FR96"/>
    <mergeCell ref="FY96:GR96"/>
    <mergeCell ref="FY97:GR97"/>
    <mergeCell ref="BF99:BK99"/>
    <mergeCell ref="BL99:BM99"/>
    <mergeCell ref="I86:BF87"/>
    <mergeCell ref="BW89:BZ92"/>
    <mergeCell ref="DA93:FR93"/>
    <mergeCell ref="DM94:FP94"/>
    <mergeCell ref="BN99:BS99"/>
    <mergeCell ref="CD99:CI99"/>
    <mergeCell ref="Z99:AE99"/>
    <mergeCell ref="AF99:AG99"/>
    <mergeCell ref="AI99:AK99"/>
    <mergeCell ref="AP99:AU99"/>
    <mergeCell ref="AV99:AW99"/>
    <mergeCell ref="AX99:BC99"/>
    <mergeCell ref="DZ99:EA99"/>
    <mergeCell ref="EB99:EC99"/>
    <mergeCell ref="ED99:EE99"/>
    <mergeCell ref="FL99:FM99"/>
    <mergeCell ref="FP99:FQ99"/>
    <mergeCell ref="ER99:ES99"/>
    <mergeCell ref="ET99:EU99"/>
    <mergeCell ref="EV99:EW99"/>
    <mergeCell ref="EX99:EY99"/>
    <mergeCell ref="I95:BV97"/>
    <mergeCell ref="FB99:FC99"/>
    <mergeCell ref="EF99:EG99"/>
    <mergeCell ref="EH99:EI99"/>
    <mergeCell ref="EJ99:EK99"/>
    <mergeCell ref="EL99:EM99"/>
    <mergeCell ref="EN99:EO99"/>
    <mergeCell ref="EP99:EQ99"/>
    <mergeCell ref="DX99:DY99"/>
    <mergeCell ref="DA97:EB97"/>
    <mergeCell ref="EK97:FR97"/>
    <mergeCell ref="I114:BF115"/>
    <mergeCell ref="D99:E99"/>
    <mergeCell ref="L99:M99"/>
    <mergeCell ref="N99:O99"/>
    <mergeCell ref="P99:Q99"/>
    <mergeCell ref="R99:W99"/>
    <mergeCell ref="X99:Y99"/>
    <mergeCell ref="DP99:DQ99"/>
    <mergeCell ref="DR99:DW99"/>
    <mergeCell ref="CJ99:CK99"/>
    <mergeCell ref="CL99:CQ99"/>
    <mergeCell ref="CT99:CY99"/>
    <mergeCell ref="DB99:DG99"/>
    <mergeCell ref="DH99:DI99"/>
    <mergeCell ref="DJ99:DO99"/>
    <mergeCell ref="BD99:BE99"/>
    <mergeCell ref="I116:GR117"/>
    <mergeCell ref="I118:L121"/>
    <mergeCell ref="CW118:CZ121"/>
    <mergeCell ref="DA118:DC121"/>
    <mergeCell ref="GP118:GR121"/>
    <mergeCell ref="GJ99:GK99"/>
    <mergeCell ref="GL99:GM99"/>
    <mergeCell ref="GN99:GO99"/>
    <mergeCell ref="F100:L100"/>
    <mergeCell ref="BT100:CA100"/>
    <mergeCell ref="CU100:DE100"/>
    <mergeCell ref="FQ100:FX100"/>
    <mergeCell ref="GO100:GU100"/>
    <mergeCell ref="FX99:FY99"/>
    <mergeCell ref="FZ99:GA99"/>
    <mergeCell ref="GB99:GC99"/>
    <mergeCell ref="GD99:GE99"/>
    <mergeCell ref="GF99:GG99"/>
    <mergeCell ref="GH99:GI99"/>
    <mergeCell ref="FD99:FE99"/>
    <mergeCell ref="FF99:FG99"/>
    <mergeCell ref="FH99:FI99"/>
    <mergeCell ref="FJ99:FK99"/>
    <mergeCell ref="EZ99:FA99"/>
    <mergeCell ref="DA122:FR122"/>
    <mergeCell ref="I123:BZ123"/>
    <mergeCell ref="CG123:CZ123"/>
    <mergeCell ref="DM123:FP123"/>
    <mergeCell ref="FY123:GR123"/>
    <mergeCell ref="CA124:CF126"/>
    <mergeCell ref="CG124:CZ124"/>
    <mergeCell ref="DM124:EB124"/>
    <mergeCell ref="EC124:EJ126"/>
    <mergeCell ref="EK124:FP124"/>
    <mergeCell ref="AS126:BZ126"/>
    <mergeCell ref="CG126:CZ126"/>
    <mergeCell ref="DA126:EB126"/>
    <mergeCell ref="EK126:FR126"/>
    <mergeCell ref="FY126:GR126"/>
    <mergeCell ref="D128:E128"/>
    <mergeCell ref="L128:M128"/>
    <mergeCell ref="N128:O128"/>
    <mergeCell ref="P128:Q128"/>
    <mergeCell ref="R128:W128"/>
    <mergeCell ref="FS124:FX126"/>
    <mergeCell ref="FY124:GR124"/>
    <mergeCell ref="I125:AJ125"/>
    <mergeCell ref="AK125:AR126"/>
    <mergeCell ref="AS125:BZ125"/>
    <mergeCell ref="CG125:CZ125"/>
    <mergeCell ref="DA125:EB125"/>
    <mergeCell ref="EK125:FQ125"/>
    <mergeCell ref="FY125:GR125"/>
    <mergeCell ref="I126:AJ126"/>
    <mergeCell ref="AX128:BC128"/>
    <mergeCell ref="BD128:BE128"/>
    <mergeCell ref="BF128:BK128"/>
    <mergeCell ref="BL128:BM128"/>
    <mergeCell ref="BN128:BS128"/>
    <mergeCell ref="BW128:BZ128"/>
    <mergeCell ref="X128:Y128"/>
    <mergeCell ref="Z128:AE128"/>
    <mergeCell ref="AF128:AG128"/>
    <mergeCell ref="AI128:AK128"/>
    <mergeCell ref="AP128:AU128"/>
    <mergeCell ref="AV128:AW128"/>
    <mergeCell ref="DJ128:DO128"/>
    <mergeCell ref="DP128:DQ128"/>
    <mergeCell ref="DR128:DW128"/>
    <mergeCell ref="DX128:DY128"/>
    <mergeCell ref="DZ128:EE128"/>
    <mergeCell ref="EF128:EG128"/>
    <mergeCell ref="CD128:CI128"/>
    <mergeCell ref="CJ128:CK128"/>
    <mergeCell ref="CL128:CQ128"/>
    <mergeCell ref="CT128:CY128"/>
    <mergeCell ref="DB128:DG128"/>
    <mergeCell ref="DH128:DI128"/>
    <mergeCell ref="EX128:EY128"/>
    <mergeCell ref="EZ128:FA128"/>
    <mergeCell ref="FB128:FC128"/>
    <mergeCell ref="FD128:FE128"/>
    <mergeCell ref="FF128:FG128"/>
    <mergeCell ref="FH128:FI128"/>
    <mergeCell ref="EH128:EM128"/>
    <mergeCell ref="EN128:EO128"/>
    <mergeCell ref="EP128:EQ128"/>
    <mergeCell ref="ER128:ES128"/>
    <mergeCell ref="ET128:EU128"/>
    <mergeCell ref="EV128:EW128"/>
    <mergeCell ref="GD128:GE128"/>
    <mergeCell ref="GF128:GG128"/>
    <mergeCell ref="GH128:GI128"/>
    <mergeCell ref="GJ128:GK128"/>
    <mergeCell ref="GL128:GM128"/>
    <mergeCell ref="GN128:GO128"/>
    <mergeCell ref="FJ128:FK128"/>
    <mergeCell ref="FL128:FM128"/>
    <mergeCell ref="FP128:FQ128"/>
    <mergeCell ref="FX128:FY128"/>
    <mergeCell ref="FZ128:GA128"/>
    <mergeCell ref="GB128:GC128"/>
    <mergeCell ref="I141:BF142"/>
    <mergeCell ref="I143:GR144"/>
    <mergeCell ref="I145:L148"/>
    <mergeCell ref="CW145:CZ148"/>
    <mergeCell ref="DA145:DC148"/>
    <mergeCell ref="GP145:GR148"/>
    <mergeCell ref="F129:L129"/>
    <mergeCell ref="BZ129:CF129"/>
    <mergeCell ref="CW129:DD129"/>
    <mergeCell ref="FQ129:FX129"/>
    <mergeCell ref="GO129:GU129"/>
    <mergeCell ref="CX130:DC130"/>
    <mergeCell ref="DA149:FR149"/>
    <mergeCell ref="I150:BZ150"/>
    <mergeCell ref="CG150:CZ150"/>
    <mergeCell ref="DM150:FP150"/>
    <mergeCell ref="FY150:GR150"/>
    <mergeCell ref="CA151:CF153"/>
    <mergeCell ref="CG151:CZ151"/>
    <mergeCell ref="DM151:EB151"/>
    <mergeCell ref="EC151:EJ153"/>
    <mergeCell ref="EK151:FP151"/>
    <mergeCell ref="FS151:FX153"/>
    <mergeCell ref="FY151:GR151"/>
    <mergeCell ref="I152:AJ152"/>
    <mergeCell ref="AK152:AR153"/>
    <mergeCell ref="AS152:BZ152"/>
    <mergeCell ref="CG152:CZ152"/>
    <mergeCell ref="DA152:EB152"/>
    <mergeCell ref="EK152:FR152"/>
    <mergeCell ref="FY152:GR153"/>
    <mergeCell ref="I153:AJ153"/>
    <mergeCell ref="AS153:BZ153"/>
    <mergeCell ref="CG153:CZ153"/>
    <mergeCell ref="DA153:EB153"/>
    <mergeCell ref="EK153:FR153"/>
    <mergeCell ref="D155:E155"/>
    <mergeCell ref="L155:M155"/>
    <mergeCell ref="N155:O155"/>
    <mergeCell ref="P155:Q155"/>
    <mergeCell ref="R155:W155"/>
    <mergeCell ref="X155:Y155"/>
    <mergeCell ref="BD155:BE155"/>
    <mergeCell ref="BF155:BK155"/>
    <mergeCell ref="BL155:BM155"/>
    <mergeCell ref="BN155:BS155"/>
    <mergeCell ref="BW155:BZ155"/>
    <mergeCell ref="CD155:CI155"/>
    <mergeCell ref="Z155:AE155"/>
    <mergeCell ref="AF155:AG155"/>
    <mergeCell ref="AI155:AK155"/>
    <mergeCell ref="AP155:AU155"/>
    <mergeCell ref="AV155:AW155"/>
    <mergeCell ref="AX155:BC155"/>
    <mergeCell ref="DP155:DQ155"/>
    <mergeCell ref="DR155:DW155"/>
    <mergeCell ref="DX155:DY155"/>
    <mergeCell ref="DZ155:EE155"/>
    <mergeCell ref="EF155:EG155"/>
    <mergeCell ref="EH155:EM155"/>
    <mergeCell ref="CJ155:CK155"/>
    <mergeCell ref="CL155:CQ155"/>
    <mergeCell ref="CT155:CY155"/>
    <mergeCell ref="DB155:DG155"/>
    <mergeCell ref="DH155:DI155"/>
    <mergeCell ref="DJ155:DO155"/>
    <mergeCell ref="FB155:FC155"/>
    <mergeCell ref="FD155:FE155"/>
    <mergeCell ref="FF155:FG155"/>
    <mergeCell ref="FH155:FI155"/>
    <mergeCell ref="FJ155:FK155"/>
    <mergeCell ref="EN155:EO155"/>
    <mergeCell ref="EP155:EQ155"/>
    <mergeCell ref="ER155:ES155"/>
    <mergeCell ref="ET155:EU155"/>
    <mergeCell ref="EV155:EW155"/>
    <mergeCell ref="EX155:EY155"/>
    <mergeCell ref="CX157:DC157"/>
    <mergeCell ref="I169:BF170"/>
    <mergeCell ref="I171:GR172"/>
    <mergeCell ref="I173:L176"/>
    <mergeCell ref="CW173:CZ176"/>
    <mergeCell ref="DA173:DD176"/>
    <mergeCell ref="GP173:GR176"/>
    <mergeCell ref="GF155:GG155"/>
    <mergeCell ref="GH155:GI155"/>
    <mergeCell ref="GJ155:GK155"/>
    <mergeCell ref="GL155:GM155"/>
    <mergeCell ref="GN155:GO155"/>
    <mergeCell ref="F156:L156"/>
    <mergeCell ref="BZ156:CF156"/>
    <mergeCell ref="CW156:DD156"/>
    <mergeCell ref="FQ156:FX156"/>
    <mergeCell ref="GO156:GU156"/>
    <mergeCell ref="FL155:FM155"/>
    <mergeCell ref="FP155:FQ155"/>
    <mergeCell ref="FX155:FY155"/>
    <mergeCell ref="FZ155:GA155"/>
    <mergeCell ref="GB155:GC155"/>
    <mergeCell ref="GD155:GE155"/>
    <mergeCell ref="EZ155:FA155"/>
    <mergeCell ref="DA177:FR177"/>
    <mergeCell ref="I178:BZ178"/>
    <mergeCell ref="CG178:CZ178"/>
    <mergeCell ref="DM178:FP178"/>
    <mergeCell ref="FY178:GR178"/>
    <mergeCell ref="CA179:CF181"/>
    <mergeCell ref="CG179:CZ179"/>
    <mergeCell ref="DM179:EB179"/>
    <mergeCell ref="EC179:EJ181"/>
    <mergeCell ref="EK179:FP179"/>
    <mergeCell ref="D183:E183"/>
    <mergeCell ref="L183:M183"/>
    <mergeCell ref="N183:O183"/>
    <mergeCell ref="P183:Q183"/>
    <mergeCell ref="R183:W183"/>
    <mergeCell ref="X183:Y183"/>
    <mergeCell ref="FS179:FX181"/>
    <mergeCell ref="FY179:GR179"/>
    <mergeCell ref="I180:AJ181"/>
    <mergeCell ref="AK180:AR181"/>
    <mergeCell ref="AS180:BZ181"/>
    <mergeCell ref="CG180:CZ181"/>
    <mergeCell ref="DA180:EB181"/>
    <mergeCell ref="EK180:FR181"/>
    <mergeCell ref="FY180:GR181"/>
    <mergeCell ref="BD183:BE183"/>
    <mergeCell ref="BF183:BK183"/>
    <mergeCell ref="BL183:BM183"/>
    <mergeCell ref="BN183:BS183"/>
    <mergeCell ref="BW183:BZ183"/>
    <mergeCell ref="CD183:CI183"/>
    <mergeCell ref="Z183:AE183"/>
    <mergeCell ref="AF183:AG183"/>
    <mergeCell ref="AI183:AK183"/>
    <mergeCell ref="AP183:AU183"/>
    <mergeCell ref="AV183:AW183"/>
    <mergeCell ref="AX183:BC183"/>
    <mergeCell ref="DP183:DQ183"/>
    <mergeCell ref="DR183:DW183"/>
    <mergeCell ref="DX183:DY183"/>
    <mergeCell ref="DZ183:EE183"/>
    <mergeCell ref="EF183:EG183"/>
    <mergeCell ref="EH183:EM183"/>
    <mergeCell ref="CJ183:CK183"/>
    <mergeCell ref="CL183:CQ183"/>
    <mergeCell ref="CT183:CY183"/>
    <mergeCell ref="DB183:DG183"/>
    <mergeCell ref="DH183:DI183"/>
    <mergeCell ref="DJ183:DO183"/>
    <mergeCell ref="FB183:FC183"/>
    <mergeCell ref="FD183:FE183"/>
    <mergeCell ref="FF183:FG183"/>
    <mergeCell ref="FH183:FI183"/>
    <mergeCell ref="FJ183:FK183"/>
    <mergeCell ref="EN183:EO183"/>
    <mergeCell ref="EP183:EQ183"/>
    <mergeCell ref="ER183:ES183"/>
    <mergeCell ref="ET183:EU183"/>
    <mergeCell ref="EV183:EW183"/>
    <mergeCell ref="EX183:EY183"/>
    <mergeCell ref="CX185:DC185"/>
    <mergeCell ref="I195:BF196"/>
    <mergeCell ref="I197:GR198"/>
    <mergeCell ref="I199:L202"/>
    <mergeCell ref="CW199:CZ202"/>
    <mergeCell ref="DA199:DC202"/>
    <mergeCell ref="GP199:GR202"/>
    <mergeCell ref="GF183:GG183"/>
    <mergeCell ref="GH183:GI183"/>
    <mergeCell ref="GJ183:GK183"/>
    <mergeCell ref="GL183:GM183"/>
    <mergeCell ref="GN183:GO183"/>
    <mergeCell ref="F184:L184"/>
    <mergeCell ref="BZ184:CF184"/>
    <mergeCell ref="CW184:DD184"/>
    <mergeCell ref="FQ184:FX184"/>
    <mergeCell ref="GO184:GU184"/>
    <mergeCell ref="FL183:FM183"/>
    <mergeCell ref="FP183:FQ183"/>
    <mergeCell ref="FX183:FY183"/>
    <mergeCell ref="FZ183:GA183"/>
    <mergeCell ref="GB183:GC183"/>
    <mergeCell ref="GD183:GE183"/>
    <mergeCell ref="EZ183:FA183"/>
    <mergeCell ref="DA203:FR203"/>
    <mergeCell ref="I204:BZ204"/>
    <mergeCell ref="CG204:CZ204"/>
    <mergeCell ref="DM204:FP204"/>
    <mergeCell ref="FY204:GR204"/>
    <mergeCell ref="CA205:CF207"/>
    <mergeCell ref="CG205:CZ205"/>
    <mergeCell ref="DM205:EB205"/>
    <mergeCell ref="EC205:EJ207"/>
    <mergeCell ref="EK205:FP205"/>
    <mergeCell ref="EK207:FR207"/>
    <mergeCell ref="FY207:GR207"/>
    <mergeCell ref="FY205:GR205"/>
    <mergeCell ref="FY206:GR206"/>
    <mergeCell ref="D209:E209"/>
    <mergeCell ref="L209:M209"/>
    <mergeCell ref="N209:O209"/>
    <mergeCell ref="P209:Q209"/>
    <mergeCell ref="R209:W209"/>
    <mergeCell ref="X209:Y209"/>
    <mergeCell ref="Z209:AE209"/>
    <mergeCell ref="AF209:AG209"/>
    <mergeCell ref="FS205:FX207"/>
    <mergeCell ref="I206:AJ207"/>
    <mergeCell ref="AK206:AR207"/>
    <mergeCell ref="AS206:BZ207"/>
    <mergeCell ref="CG206:CZ207"/>
    <mergeCell ref="DA206:EB206"/>
    <mergeCell ref="EK206:FR206"/>
    <mergeCell ref="DA207:EB207"/>
    <mergeCell ref="BL209:BM209"/>
    <mergeCell ref="BN209:BS209"/>
    <mergeCell ref="BW209:BZ209"/>
    <mergeCell ref="CD209:CI209"/>
    <mergeCell ref="CJ209:CK209"/>
    <mergeCell ref="CL209:CQ209"/>
    <mergeCell ref="AI209:AK209"/>
    <mergeCell ref="AP209:AU209"/>
    <mergeCell ref="FJ209:FK209"/>
    <mergeCell ref="FL209:FM209"/>
    <mergeCell ref="AV209:AW209"/>
    <mergeCell ref="AX209:BC209"/>
    <mergeCell ref="BD209:BE209"/>
    <mergeCell ref="BF209:BK209"/>
    <mergeCell ref="DX209:DY209"/>
    <mergeCell ref="DZ209:EE209"/>
    <mergeCell ref="EF209:EG209"/>
    <mergeCell ref="EH209:EM209"/>
    <mergeCell ref="EN209:EO209"/>
    <mergeCell ref="ET209:EU209"/>
    <mergeCell ref="EV209:EW209"/>
    <mergeCell ref="EX209:EY209"/>
    <mergeCell ref="EZ209:FA209"/>
    <mergeCell ref="FB209:FC209"/>
    <mergeCell ref="CX211:DC211"/>
    <mergeCell ref="I222:BF223"/>
    <mergeCell ref="EP209:EQ209"/>
    <mergeCell ref="CT209:CY209"/>
    <mergeCell ref="DB209:DG209"/>
    <mergeCell ref="DH209:DI209"/>
    <mergeCell ref="DJ209:DO209"/>
    <mergeCell ref="DP209:DQ209"/>
    <mergeCell ref="DR209:DW209"/>
    <mergeCell ref="I224:GR225"/>
    <mergeCell ref="I226:L229"/>
    <mergeCell ref="CW226:CZ229"/>
    <mergeCell ref="DA226:DC229"/>
    <mergeCell ref="GP226:GR229"/>
    <mergeCell ref="GJ209:GK209"/>
    <mergeCell ref="GL209:GM209"/>
    <mergeCell ref="GN209:GO209"/>
    <mergeCell ref="F210:L210"/>
    <mergeCell ref="BZ210:CF210"/>
    <mergeCell ref="CW210:DD210"/>
    <mergeCell ref="FQ210:FX210"/>
    <mergeCell ref="GO210:GU210"/>
    <mergeCell ref="FX209:FY209"/>
    <mergeCell ref="FZ209:GA209"/>
    <mergeCell ref="GB209:GC209"/>
    <mergeCell ref="GD209:GE209"/>
    <mergeCell ref="GF209:GG209"/>
    <mergeCell ref="GH209:GI209"/>
    <mergeCell ref="FD209:FE209"/>
    <mergeCell ref="FF209:FG209"/>
    <mergeCell ref="FH209:FI209"/>
    <mergeCell ref="FP209:FQ209"/>
    <mergeCell ref="ER209:ES209"/>
    <mergeCell ref="DA230:FR230"/>
    <mergeCell ref="I231:BZ231"/>
    <mergeCell ref="CG231:CZ231"/>
    <mergeCell ref="DM231:FP231"/>
    <mergeCell ref="FY231:GR231"/>
    <mergeCell ref="CA232:CF234"/>
    <mergeCell ref="CG232:CZ232"/>
    <mergeCell ref="DM232:EB232"/>
    <mergeCell ref="EC232:EJ234"/>
    <mergeCell ref="EK232:FP232"/>
    <mergeCell ref="AS234:BZ234"/>
    <mergeCell ref="CG234:CZ234"/>
    <mergeCell ref="DA234:EB234"/>
    <mergeCell ref="EK234:FR234"/>
    <mergeCell ref="FY234:GR234"/>
    <mergeCell ref="D236:E236"/>
    <mergeCell ref="L236:M236"/>
    <mergeCell ref="N236:O236"/>
    <mergeCell ref="P236:Q236"/>
    <mergeCell ref="R236:W236"/>
    <mergeCell ref="FS232:FX234"/>
    <mergeCell ref="FY232:GR232"/>
    <mergeCell ref="I233:AJ233"/>
    <mergeCell ref="AK233:AR234"/>
    <mergeCell ref="AS233:BZ233"/>
    <mergeCell ref="CG233:CZ233"/>
    <mergeCell ref="DA233:EB233"/>
    <mergeCell ref="EK233:FQ233"/>
    <mergeCell ref="FY233:GR233"/>
    <mergeCell ref="I234:AJ234"/>
    <mergeCell ref="AX236:BC236"/>
    <mergeCell ref="BD236:BE236"/>
    <mergeCell ref="BF236:BK236"/>
    <mergeCell ref="BL236:BM236"/>
    <mergeCell ref="BN236:BS236"/>
    <mergeCell ref="BW236:BZ236"/>
    <mergeCell ref="X236:Y236"/>
    <mergeCell ref="Z236:AE236"/>
    <mergeCell ref="AF236:AG236"/>
    <mergeCell ref="AI236:AK236"/>
    <mergeCell ref="AP236:AU236"/>
    <mergeCell ref="AV236:AW236"/>
    <mergeCell ref="DJ236:DO236"/>
    <mergeCell ref="DP236:DQ236"/>
    <mergeCell ref="DR236:DW236"/>
    <mergeCell ref="DX236:DY236"/>
    <mergeCell ref="DZ236:EE236"/>
    <mergeCell ref="EF236:EG236"/>
    <mergeCell ref="CD236:CI236"/>
    <mergeCell ref="CJ236:CK236"/>
    <mergeCell ref="CL236:CQ236"/>
    <mergeCell ref="CT236:CY236"/>
    <mergeCell ref="DB236:DG236"/>
    <mergeCell ref="DH236:DI236"/>
    <mergeCell ref="EX236:EY236"/>
    <mergeCell ref="EZ236:FA236"/>
    <mergeCell ref="FB236:FC236"/>
    <mergeCell ref="FD236:FE236"/>
    <mergeCell ref="FF236:FG236"/>
    <mergeCell ref="FH236:FI236"/>
    <mergeCell ref="EH236:EM236"/>
    <mergeCell ref="EN236:EO236"/>
    <mergeCell ref="EP236:EQ236"/>
    <mergeCell ref="ER236:ES236"/>
    <mergeCell ref="ET236:EU236"/>
    <mergeCell ref="EV236:EW236"/>
    <mergeCell ref="GD236:GE236"/>
    <mergeCell ref="GF236:GG236"/>
    <mergeCell ref="GH236:GI236"/>
    <mergeCell ref="GJ236:GK236"/>
    <mergeCell ref="GL236:GM236"/>
    <mergeCell ref="GN236:GO236"/>
    <mergeCell ref="FJ236:FK236"/>
    <mergeCell ref="FL236:FM236"/>
    <mergeCell ref="FP236:FQ236"/>
    <mergeCell ref="FX236:FY236"/>
    <mergeCell ref="FZ236:GA236"/>
    <mergeCell ref="GB236:GC236"/>
    <mergeCell ref="I249:BF250"/>
    <mergeCell ref="I251:GR252"/>
    <mergeCell ref="I253:L256"/>
    <mergeCell ref="CW253:CZ256"/>
    <mergeCell ref="DA253:DC256"/>
    <mergeCell ref="GP253:GR256"/>
    <mergeCell ref="F237:L237"/>
    <mergeCell ref="BZ237:CF237"/>
    <mergeCell ref="CW237:DD237"/>
    <mergeCell ref="FQ237:FX237"/>
    <mergeCell ref="GO237:GU237"/>
    <mergeCell ref="CX238:DC238"/>
    <mergeCell ref="DA257:FR257"/>
    <mergeCell ref="I258:BZ258"/>
    <mergeCell ref="CG258:CZ258"/>
    <mergeCell ref="DM258:FP258"/>
    <mergeCell ref="FY258:GR258"/>
    <mergeCell ref="CA259:CF261"/>
    <mergeCell ref="CG259:CZ259"/>
    <mergeCell ref="DM259:EB259"/>
    <mergeCell ref="EC259:EJ261"/>
    <mergeCell ref="EK259:FP259"/>
    <mergeCell ref="EK261:FR261"/>
    <mergeCell ref="DA261:EB261"/>
    <mergeCell ref="D263:E263"/>
    <mergeCell ref="L263:M263"/>
    <mergeCell ref="N263:O263"/>
    <mergeCell ref="P263:Q263"/>
    <mergeCell ref="R263:W263"/>
    <mergeCell ref="X263:Y263"/>
    <mergeCell ref="FS259:FX261"/>
    <mergeCell ref="FY259:GR259"/>
    <mergeCell ref="I260:AJ260"/>
    <mergeCell ref="AK260:AR261"/>
    <mergeCell ref="AS260:BZ260"/>
    <mergeCell ref="CG260:CZ260"/>
    <mergeCell ref="DA260:EB260"/>
    <mergeCell ref="EK260:FR260"/>
    <mergeCell ref="FY260:GR261"/>
    <mergeCell ref="I261:AJ261"/>
    <mergeCell ref="Z263:AE263"/>
    <mergeCell ref="AF263:AG263"/>
    <mergeCell ref="AI263:AK263"/>
    <mergeCell ref="AP263:AU263"/>
    <mergeCell ref="AV263:AW263"/>
    <mergeCell ref="AX263:BC263"/>
    <mergeCell ref="AS261:BZ261"/>
    <mergeCell ref="CG261:CZ261"/>
    <mergeCell ref="CJ263:CK263"/>
    <mergeCell ref="CL263:CQ263"/>
    <mergeCell ref="CT263:CY263"/>
    <mergeCell ref="DB263:DG263"/>
    <mergeCell ref="DH263:DI263"/>
    <mergeCell ref="DJ263:DO263"/>
    <mergeCell ref="BD263:BE263"/>
    <mergeCell ref="BF263:BK263"/>
    <mergeCell ref="BL263:BM263"/>
    <mergeCell ref="BN263:BS263"/>
    <mergeCell ref="BW263:BZ263"/>
    <mergeCell ref="CD263:CI263"/>
    <mergeCell ref="FJ263:FK263"/>
    <mergeCell ref="EN263:EO263"/>
    <mergeCell ref="EP263:EQ263"/>
    <mergeCell ref="ER263:ES263"/>
    <mergeCell ref="ET263:EU263"/>
    <mergeCell ref="EV263:EW263"/>
    <mergeCell ref="EX263:EY263"/>
    <mergeCell ref="DP263:DQ263"/>
    <mergeCell ref="DR263:DW263"/>
    <mergeCell ref="DX263:DY263"/>
    <mergeCell ref="DZ263:EE263"/>
    <mergeCell ref="EF263:EG263"/>
    <mergeCell ref="EH263:EM263"/>
    <mergeCell ref="CX265:DC265"/>
    <mergeCell ref="I30:BF31"/>
    <mergeCell ref="I2:BF3"/>
    <mergeCell ref="GF263:GG263"/>
    <mergeCell ref="GH263:GI263"/>
    <mergeCell ref="GJ263:GK263"/>
    <mergeCell ref="GL263:GM263"/>
    <mergeCell ref="GN263:GO263"/>
    <mergeCell ref="F264:L264"/>
    <mergeCell ref="BZ264:CF264"/>
    <mergeCell ref="CW264:DD264"/>
    <mergeCell ref="FQ264:FX264"/>
    <mergeCell ref="GO264:GU264"/>
    <mergeCell ref="FL263:FM263"/>
    <mergeCell ref="FP263:FQ263"/>
    <mergeCell ref="FX263:FY263"/>
    <mergeCell ref="FZ263:GA263"/>
    <mergeCell ref="GB263:GC263"/>
    <mergeCell ref="GD263:GE263"/>
    <mergeCell ref="EZ263:FA263"/>
    <mergeCell ref="FB263:FC263"/>
    <mergeCell ref="FD263:FE263"/>
    <mergeCell ref="FF263:FG263"/>
    <mergeCell ref="FH263:FI263"/>
    <mergeCell ref="BW3:GR4"/>
    <mergeCell ref="BW10:CV10"/>
    <mergeCell ref="BW11:CV11"/>
    <mergeCell ref="BW12:CV12"/>
    <mergeCell ref="BW13:CV13"/>
    <mergeCell ref="BW39:CV39"/>
    <mergeCell ref="BW40:CV40"/>
    <mergeCell ref="BW41:CV41"/>
    <mergeCell ref="BW94:CV94"/>
    <mergeCell ref="GP89:GR92"/>
    <mergeCell ref="FY94:GR94"/>
    <mergeCell ref="GH71:GI71"/>
    <mergeCell ref="GJ71:GK71"/>
    <mergeCell ref="GL71:GM71"/>
    <mergeCell ref="GN71:GO71"/>
    <mergeCell ref="DJ71:DO71"/>
    <mergeCell ref="DP71:DQ71"/>
    <mergeCell ref="DR71:DW71"/>
    <mergeCell ref="DX71:DY71"/>
    <mergeCell ref="DZ71:EA71"/>
    <mergeCell ref="EB71:EC71"/>
    <mergeCell ref="FD71:FE71"/>
    <mergeCell ref="CW68:CZ69"/>
    <mergeCell ref="DM68:EB68"/>
  </mergeCells>
  <phoneticPr fontId="1"/>
  <printOptions horizontalCentered="1"/>
  <pageMargins left="0.78740157480314965" right="0.78740157480314965" top="0.98425196850393704" bottom="0.78740157480314965" header="0.78740157480314965" footer="0.15748031496062992"/>
  <pageSetup paperSize="9" scale="68" orientation="landscape" r:id="rId1"/>
  <headerFooter alignWithMargins="0">
    <oddHeader>&amp;L&amp;14&amp;U関門航路監視等業務　　超過勤務時間の考え方</oddHeader>
  </headerFooter>
  <rowBreaks count="4" manualBreakCount="4">
    <brk id="56" max="204" man="1"/>
    <brk id="112" max="204" man="1"/>
    <brk id="167" max="204" man="1"/>
    <brk id="220" max="20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36"/>
  <sheetViews>
    <sheetView showZeros="0" topLeftCell="A2" zoomScale="85" zoomScaleNormal="85" workbookViewId="0">
      <selection activeCell="BA388" sqref="BA388"/>
    </sheetView>
  </sheetViews>
  <sheetFormatPr defaultRowHeight="10.8"/>
  <cols>
    <col min="1" max="1" width="9" style="519" bestFit="1" customWidth="1"/>
    <col min="2" max="2" width="4.44140625" style="519" bestFit="1" customWidth="1"/>
    <col min="3" max="3" width="6" style="519" bestFit="1" customWidth="1"/>
    <col min="4" max="12" width="3.77734375" style="519" bestFit="1" customWidth="1"/>
    <col min="13" max="27" width="4.44140625" style="519" bestFit="1" customWidth="1"/>
    <col min="28" max="256" width="9" style="519"/>
    <col min="257" max="257" width="9" style="519" bestFit="1" customWidth="1"/>
    <col min="258" max="258" width="4.44140625" style="519" bestFit="1" customWidth="1"/>
    <col min="259" max="259" width="6" style="519" bestFit="1" customWidth="1"/>
    <col min="260" max="268" width="3.77734375" style="519" bestFit="1" customWidth="1"/>
    <col min="269" max="283" width="4.44140625" style="519" bestFit="1" customWidth="1"/>
    <col min="284" max="512" width="9" style="519"/>
    <col min="513" max="513" width="9" style="519" bestFit="1" customWidth="1"/>
    <col min="514" max="514" width="4.44140625" style="519" bestFit="1" customWidth="1"/>
    <col min="515" max="515" width="6" style="519" bestFit="1" customWidth="1"/>
    <col min="516" max="524" width="3.77734375" style="519" bestFit="1" customWidth="1"/>
    <col min="525" max="539" width="4.44140625" style="519" bestFit="1" customWidth="1"/>
    <col min="540" max="768" width="9" style="519"/>
    <col min="769" max="769" width="9" style="519" bestFit="1" customWidth="1"/>
    <col min="770" max="770" width="4.44140625" style="519" bestFit="1" customWidth="1"/>
    <col min="771" max="771" width="6" style="519" bestFit="1" customWidth="1"/>
    <col min="772" max="780" width="3.77734375" style="519" bestFit="1" customWidth="1"/>
    <col min="781" max="795" width="4.44140625" style="519" bestFit="1" customWidth="1"/>
    <col min="796" max="1024" width="9" style="519"/>
    <col min="1025" max="1025" width="9" style="519" bestFit="1" customWidth="1"/>
    <col min="1026" max="1026" width="4.44140625" style="519" bestFit="1" customWidth="1"/>
    <col min="1027" max="1027" width="6" style="519" bestFit="1" customWidth="1"/>
    <col min="1028" max="1036" width="3.77734375" style="519" bestFit="1" customWidth="1"/>
    <col min="1037" max="1051" width="4.44140625" style="519" bestFit="1" customWidth="1"/>
    <col min="1052" max="1280" width="9" style="519"/>
    <col min="1281" max="1281" width="9" style="519" bestFit="1" customWidth="1"/>
    <col min="1282" max="1282" width="4.44140625" style="519" bestFit="1" customWidth="1"/>
    <col min="1283" max="1283" width="6" style="519" bestFit="1" customWidth="1"/>
    <col min="1284" max="1292" width="3.77734375" style="519" bestFit="1" customWidth="1"/>
    <col min="1293" max="1307" width="4.44140625" style="519" bestFit="1" customWidth="1"/>
    <col min="1308" max="1536" width="9" style="519"/>
    <col min="1537" max="1537" width="9" style="519" bestFit="1" customWidth="1"/>
    <col min="1538" max="1538" width="4.44140625" style="519" bestFit="1" customWidth="1"/>
    <col min="1539" max="1539" width="6" style="519" bestFit="1" customWidth="1"/>
    <col min="1540" max="1548" width="3.77734375" style="519" bestFit="1" customWidth="1"/>
    <col min="1549" max="1563" width="4.44140625" style="519" bestFit="1" customWidth="1"/>
    <col min="1564" max="1792" width="9" style="519"/>
    <col min="1793" max="1793" width="9" style="519" bestFit="1" customWidth="1"/>
    <col min="1794" max="1794" width="4.44140625" style="519" bestFit="1" customWidth="1"/>
    <col min="1795" max="1795" width="6" style="519" bestFit="1" customWidth="1"/>
    <col min="1796" max="1804" width="3.77734375" style="519" bestFit="1" customWidth="1"/>
    <col min="1805" max="1819" width="4.44140625" style="519" bestFit="1" customWidth="1"/>
    <col min="1820" max="2048" width="9" style="519"/>
    <col min="2049" max="2049" width="9" style="519" bestFit="1" customWidth="1"/>
    <col min="2050" max="2050" width="4.44140625" style="519" bestFit="1" customWidth="1"/>
    <col min="2051" max="2051" width="6" style="519" bestFit="1" customWidth="1"/>
    <col min="2052" max="2060" width="3.77734375" style="519" bestFit="1" customWidth="1"/>
    <col min="2061" max="2075" width="4.44140625" style="519" bestFit="1" customWidth="1"/>
    <col min="2076" max="2304" width="9" style="519"/>
    <col min="2305" max="2305" width="9" style="519" bestFit="1" customWidth="1"/>
    <col min="2306" max="2306" width="4.44140625" style="519" bestFit="1" customWidth="1"/>
    <col min="2307" max="2307" width="6" style="519" bestFit="1" customWidth="1"/>
    <col min="2308" max="2316" width="3.77734375" style="519" bestFit="1" customWidth="1"/>
    <col min="2317" max="2331" width="4.44140625" style="519" bestFit="1" customWidth="1"/>
    <col min="2332" max="2560" width="9" style="519"/>
    <col min="2561" max="2561" width="9" style="519" bestFit="1" customWidth="1"/>
    <col min="2562" max="2562" width="4.44140625" style="519" bestFit="1" customWidth="1"/>
    <col min="2563" max="2563" width="6" style="519" bestFit="1" customWidth="1"/>
    <col min="2564" max="2572" width="3.77734375" style="519" bestFit="1" customWidth="1"/>
    <col min="2573" max="2587" width="4.44140625" style="519" bestFit="1" customWidth="1"/>
    <col min="2588" max="2816" width="9" style="519"/>
    <col min="2817" max="2817" width="9" style="519" bestFit="1" customWidth="1"/>
    <col min="2818" max="2818" width="4.44140625" style="519" bestFit="1" customWidth="1"/>
    <col min="2819" max="2819" width="6" style="519" bestFit="1" customWidth="1"/>
    <col min="2820" max="2828" width="3.77734375" style="519" bestFit="1" customWidth="1"/>
    <col min="2829" max="2843" width="4.44140625" style="519" bestFit="1" customWidth="1"/>
    <col min="2844" max="3072" width="9" style="519"/>
    <col min="3073" max="3073" width="9" style="519" bestFit="1" customWidth="1"/>
    <col min="3074" max="3074" width="4.44140625" style="519" bestFit="1" customWidth="1"/>
    <col min="3075" max="3075" width="6" style="519" bestFit="1" customWidth="1"/>
    <col min="3076" max="3084" width="3.77734375" style="519" bestFit="1" customWidth="1"/>
    <col min="3085" max="3099" width="4.44140625" style="519" bestFit="1" customWidth="1"/>
    <col min="3100" max="3328" width="9" style="519"/>
    <col min="3329" max="3329" width="9" style="519" bestFit="1" customWidth="1"/>
    <col min="3330" max="3330" width="4.44140625" style="519" bestFit="1" customWidth="1"/>
    <col min="3331" max="3331" width="6" style="519" bestFit="1" customWidth="1"/>
    <col min="3332" max="3340" width="3.77734375" style="519" bestFit="1" customWidth="1"/>
    <col min="3341" max="3355" width="4.44140625" style="519" bestFit="1" customWidth="1"/>
    <col min="3356" max="3584" width="9" style="519"/>
    <col min="3585" max="3585" width="9" style="519" bestFit="1" customWidth="1"/>
    <col min="3586" max="3586" width="4.44140625" style="519" bestFit="1" customWidth="1"/>
    <col min="3587" max="3587" width="6" style="519" bestFit="1" customWidth="1"/>
    <col min="3588" max="3596" width="3.77734375" style="519" bestFit="1" customWidth="1"/>
    <col min="3597" max="3611" width="4.44140625" style="519" bestFit="1" customWidth="1"/>
    <col min="3612" max="3840" width="9" style="519"/>
    <col min="3841" max="3841" width="9" style="519" bestFit="1" customWidth="1"/>
    <col min="3842" max="3842" width="4.44140625" style="519" bestFit="1" customWidth="1"/>
    <col min="3843" max="3843" width="6" style="519" bestFit="1" customWidth="1"/>
    <col min="3844" max="3852" width="3.77734375" style="519" bestFit="1" customWidth="1"/>
    <col min="3853" max="3867" width="4.44140625" style="519" bestFit="1" customWidth="1"/>
    <col min="3868" max="4096" width="9" style="519"/>
    <col min="4097" max="4097" width="9" style="519" bestFit="1" customWidth="1"/>
    <col min="4098" max="4098" width="4.44140625" style="519" bestFit="1" customWidth="1"/>
    <col min="4099" max="4099" width="6" style="519" bestFit="1" customWidth="1"/>
    <col min="4100" max="4108" width="3.77734375" style="519" bestFit="1" customWidth="1"/>
    <col min="4109" max="4123" width="4.44140625" style="519" bestFit="1" customWidth="1"/>
    <col min="4124" max="4352" width="9" style="519"/>
    <col min="4353" max="4353" width="9" style="519" bestFit="1" customWidth="1"/>
    <col min="4354" max="4354" width="4.44140625" style="519" bestFit="1" customWidth="1"/>
    <col min="4355" max="4355" width="6" style="519" bestFit="1" customWidth="1"/>
    <col min="4356" max="4364" width="3.77734375" style="519" bestFit="1" customWidth="1"/>
    <col min="4365" max="4379" width="4.44140625" style="519" bestFit="1" customWidth="1"/>
    <col min="4380" max="4608" width="9" style="519"/>
    <col min="4609" max="4609" width="9" style="519" bestFit="1" customWidth="1"/>
    <col min="4610" max="4610" width="4.44140625" style="519" bestFit="1" customWidth="1"/>
    <col min="4611" max="4611" width="6" style="519" bestFit="1" customWidth="1"/>
    <col min="4612" max="4620" width="3.77734375" style="519" bestFit="1" customWidth="1"/>
    <col min="4621" max="4635" width="4.44140625" style="519" bestFit="1" customWidth="1"/>
    <col min="4636" max="4864" width="9" style="519"/>
    <col min="4865" max="4865" width="9" style="519" bestFit="1" customWidth="1"/>
    <col min="4866" max="4866" width="4.44140625" style="519" bestFit="1" customWidth="1"/>
    <col min="4867" max="4867" width="6" style="519" bestFit="1" customWidth="1"/>
    <col min="4868" max="4876" width="3.77734375" style="519" bestFit="1" customWidth="1"/>
    <col min="4877" max="4891" width="4.44140625" style="519" bestFit="1" customWidth="1"/>
    <col min="4892" max="5120" width="9" style="519"/>
    <col min="5121" max="5121" width="9" style="519" bestFit="1" customWidth="1"/>
    <col min="5122" max="5122" width="4.44140625" style="519" bestFit="1" customWidth="1"/>
    <col min="5123" max="5123" width="6" style="519" bestFit="1" customWidth="1"/>
    <col min="5124" max="5132" width="3.77734375" style="519" bestFit="1" customWidth="1"/>
    <col min="5133" max="5147" width="4.44140625" style="519" bestFit="1" customWidth="1"/>
    <col min="5148" max="5376" width="9" style="519"/>
    <col min="5377" max="5377" width="9" style="519" bestFit="1" customWidth="1"/>
    <col min="5378" max="5378" width="4.44140625" style="519" bestFit="1" customWidth="1"/>
    <col min="5379" max="5379" width="6" style="519" bestFit="1" customWidth="1"/>
    <col min="5380" max="5388" width="3.77734375" style="519" bestFit="1" customWidth="1"/>
    <col min="5389" max="5403" width="4.44140625" style="519" bestFit="1" customWidth="1"/>
    <col min="5404" max="5632" width="9" style="519"/>
    <col min="5633" max="5633" width="9" style="519" bestFit="1" customWidth="1"/>
    <col min="5634" max="5634" width="4.44140625" style="519" bestFit="1" customWidth="1"/>
    <col min="5635" max="5635" width="6" style="519" bestFit="1" customWidth="1"/>
    <col min="5636" max="5644" width="3.77734375" style="519" bestFit="1" customWidth="1"/>
    <col min="5645" max="5659" width="4.44140625" style="519" bestFit="1" customWidth="1"/>
    <col min="5660" max="5888" width="9" style="519"/>
    <col min="5889" max="5889" width="9" style="519" bestFit="1" customWidth="1"/>
    <col min="5890" max="5890" width="4.44140625" style="519" bestFit="1" customWidth="1"/>
    <col min="5891" max="5891" width="6" style="519" bestFit="1" customWidth="1"/>
    <col min="5892" max="5900" width="3.77734375" style="519" bestFit="1" customWidth="1"/>
    <col min="5901" max="5915" width="4.44140625" style="519" bestFit="1" customWidth="1"/>
    <col min="5916" max="6144" width="9" style="519"/>
    <col min="6145" max="6145" width="9" style="519" bestFit="1" customWidth="1"/>
    <col min="6146" max="6146" width="4.44140625" style="519" bestFit="1" customWidth="1"/>
    <col min="6147" max="6147" width="6" style="519" bestFit="1" customWidth="1"/>
    <col min="6148" max="6156" width="3.77734375" style="519" bestFit="1" customWidth="1"/>
    <col min="6157" max="6171" width="4.44140625" style="519" bestFit="1" customWidth="1"/>
    <col min="6172" max="6400" width="9" style="519"/>
    <col min="6401" max="6401" width="9" style="519" bestFit="1" customWidth="1"/>
    <col min="6402" max="6402" width="4.44140625" style="519" bestFit="1" customWidth="1"/>
    <col min="6403" max="6403" width="6" style="519" bestFit="1" customWidth="1"/>
    <col min="6404" max="6412" width="3.77734375" style="519" bestFit="1" customWidth="1"/>
    <col min="6413" max="6427" width="4.44140625" style="519" bestFit="1" customWidth="1"/>
    <col min="6428" max="6656" width="9" style="519"/>
    <col min="6657" max="6657" width="9" style="519" bestFit="1" customWidth="1"/>
    <col min="6658" max="6658" width="4.44140625" style="519" bestFit="1" customWidth="1"/>
    <col min="6659" max="6659" width="6" style="519" bestFit="1" customWidth="1"/>
    <col min="6660" max="6668" width="3.77734375" style="519" bestFit="1" customWidth="1"/>
    <col min="6669" max="6683" width="4.44140625" style="519" bestFit="1" customWidth="1"/>
    <col min="6684" max="6912" width="9" style="519"/>
    <col min="6913" max="6913" width="9" style="519" bestFit="1" customWidth="1"/>
    <col min="6914" max="6914" width="4.44140625" style="519" bestFit="1" customWidth="1"/>
    <col min="6915" max="6915" width="6" style="519" bestFit="1" customWidth="1"/>
    <col min="6916" max="6924" width="3.77734375" style="519" bestFit="1" customWidth="1"/>
    <col min="6925" max="6939" width="4.44140625" style="519" bestFit="1" customWidth="1"/>
    <col min="6940" max="7168" width="9" style="519"/>
    <col min="7169" max="7169" width="9" style="519" bestFit="1" customWidth="1"/>
    <col min="7170" max="7170" width="4.44140625" style="519" bestFit="1" customWidth="1"/>
    <col min="7171" max="7171" width="6" style="519" bestFit="1" customWidth="1"/>
    <col min="7172" max="7180" width="3.77734375" style="519" bestFit="1" customWidth="1"/>
    <col min="7181" max="7195" width="4.44140625" style="519" bestFit="1" customWidth="1"/>
    <col min="7196" max="7424" width="9" style="519"/>
    <col min="7425" max="7425" width="9" style="519" bestFit="1" customWidth="1"/>
    <col min="7426" max="7426" width="4.44140625" style="519" bestFit="1" customWidth="1"/>
    <col min="7427" max="7427" width="6" style="519" bestFit="1" customWidth="1"/>
    <col min="7428" max="7436" width="3.77734375" style="519" bestFit="1" customWidth="1"/>
    <col min="7437" max="7451" width="4.44140625" style="519" bestFit="1" customWidth="1"/>
    <col min="7452" max="7680" width="9" style="519"/>
    <col min="7681" max="7681" width="9" style="519" bestFit="1" customWidth="1"/>
    <col min="7682" max="7682" width="4.44140625" style="519" bestFit="1" customWidth="1"/>
    <col min="7683" max="7683" width="6" style="519" bestFit="1" customWidth="1"/>
    <col min="7684" max="7692" width="3.77734375" style="519" bestFit="1" customWidth="1"/>
    <col min="7693" max="7707" width="4.44140625" style="519" bestFit="1" customWidth="1"/>
    <col min="7708" max="7936" width="9" style="519"/>
    <col min="7937" max="7937" width="9" style="519" bestFit="1" customWidth="1"/>
    <col min="7938" max="7938" width="4.44140625" style="519" bestFit="1" customWidth="1"/>
    <col min="7939" max="7939" width="6" style="519" bestFit="1" customWidth="1"/>
    <col min="7940" max="7948" width="3.77734375" style="519" bestFit="1" customWidth="1"/>
    <col min="7949" max="7963" width="4.44140625" style="519" bestFit="1" customWidth="1"/>
    <col min="7964" max="8192" width="9" style="519"/>
    <col min="8193" max="8193" width="9" style="519" bestFit="1" customWidth="1"/>
    <col min="8194" max="8194" width="4.44140625" style="519" bestFit="1" customWidth="1"/>
    <col min="8195" max="8195" width="6" style="519" bestFit="1" customWidth="1"/>
    <col min="8196" max="8204" width="3.77734375" style="519" bestFit="1" customWidth="1"/>
    <col min="8205" max="8219" width="4.44140625" style="519" bestFit="1" customWidth="1"/>
    <col min="8220" max="8448" width="9" style="519"/>
    <col min="8449" max="8449" width="9" style="519" bestFit="1" customWidth="1"/>
    <col min="8450" max="8450" width="4.44140625" style="519" bestFit="1" customWidth="1"/>
    <col min="8451" max="8451" width="6" style="519" bestFit="1" customWidth="1"/>
    <col min="8452" max="8460" width="3.77734375" style="519" bestFit="1" customWidth="1"/>
    <col min="8461" max="8475" width="4.44140625" style="519" bestFit="1" customWidth="1"/>
    <col min="8476" max="8704" width="9" style="519"/>
    <col min="8705" max="8705" width="9" style="519" bestFit="1" customWidth="1"/>
    <col min="8706" max="8706" width="4.44140625" style="519" bestFit="1" customWidth="1"/>
    <col min="8707" max="8707" width="6" style="519" bestFit="1" customWidth="1"/>
    <col min="8708" max="8716" width="3.77734375" style="519" bestFit="1" customWidth="1"/>
    <col min="8717" max="8731" width="4.44140625" style="519" bestFit="1" customWidth="1"/>
    <col min="8732" max="8960" width="9" style="519"/>
    <col min="8961" max="8961" width="9" style="519" bestFit="1" customWidth="1"/>
    <col min="8962" max="8962" width="4.44140625" style="519" bestFit="1" customWidth="1"/>
    <col min="8963" max="8963" width="6" style="519" bestFit="1" customWidth="1"/>
    <col min="8964" max="8972" width="3.77734375" style="519" bestFit="1" customWidth="1"/>
    <col min="8973" max="8987" width="4.44140625" style="519" bestFit="1" customWidth="1"/>
    <col min="8988" max="9216" width="9" style="519"/>
    <col min="9217" max="9217" width="9" style="519" bestFit="1" customWidth="1"/>
    <col min="9218" max="9218" width="4.44140625" style="519" bestFit="1" customWidth="1"/>
    <col min="9219" max="9219" width="6" style="519" bestFit="1" customWidth="1"/>
    <col min="9220" max="9228" width="3.77734375" style="519" bestFit="1" customWidth="1"/>
    <col min="9229" max="9243" width="4.44140625" style="519" bestFit="1" customWidth="1"/>
    <col min="9244" max="9472" width="9" style="519"/>
    <col min="9473" max="9473" width="9" style="519" bestFit="1" customWidth="1"/>
    <col min="9474" max="9474" width="4.44140625" style="519" bestFit="1" customWidth="1"/>
    <col min="9475" max="9475" width="6" style="519" bestFit="1" customWidth="1"/>
    <col min="9476" max="9484" width="3.77734375" style="519" bestFit="1" customWidth="1"/>
    <col min="9485" max="9499" width="4.44140625" style="519" bestFit="1" customWidth="1"/>
    <col min="9500" max="9728" width="9" style="519"/>
    <col min="9729" max="9729" width="9" style="519" bestFit="1" customWidth="1"/>
    <col min="9730" max="9730" width="4.44140625" style="519" bestFit="1" customWidth="1"/>
    <col min="9731" max="9731" width="6" style="519" bestFit="1" customWidth="1"/>
    <col min="9732" max="9740" width="3.77734375" style="519" bestFit="1" customWidth="1"/>
    <col min="9741" max="9755" width="4.44140625" style="519" bestFit="1" customWidth="1"/>
    <col min="9756" max="9984" width="9" style="519"/>
    <col min="9985" max="9985" width="9" style="519" bestFit="1" customWidth="1"/>
    <col min="9986" max="9986" width="4.44140625" style="519" bestFit="1" customWidth="1"/>
    <col min="9987" max="9987" width="6" style="519" bestFit="1" customWidth="1"/>
    <col min="9988" max="9996" width="3.77734375" style="519" bestFit="1" customWidth="1"/>
    <col min="9997" max="10011" width="4.44140625" style="519" bestFit="1" customWidth="1"/>
    <col min="10012" max="10240" width="9" style="519"/>
    <col min="10241" max="10241" width="9" style="519" bestFit="1" customWidth="1"/>
    <col min="10242" max="10242" width="4.44140625" style="519" bestFit="1" customWidth="1"/>
    <col min="10243" max="10243" width="6" style="519" bestFit="1" customWidth="1"/>
    <col min="10244" max="10252" width="3.77734375" style="519" bestFit="1" customWidth="1"/>
    <col min="10253" max="10267" width="4.44140625" style="519" bestFit="1" customWidth="1"/>
    <col min="10268" max="10496" width="9" style="519"/>
    <col min="10497" max="10497" width="9" style="519" bestFit="1" customWidth="1"/>
    <col min="10498" max="10498" width="4.44140625" style="519" bestFit="1" customWidth="1"/>
    <col min="10499" max="10499" width="6" style="519" bestFit="1" customWidth="1"/>
    <col min="10500" max="10508" width="3.77734375" style="519" bestFit="1" customWidth="1"/>
    <col min="10509" max="10523" width="4.44140625" style="519" bestFit="1" customWidth="1"/>
    <col min="10524" max="10752" width="9" style="519"/>
    <col min="10753" max="10753" width="9" style="519" bestFit="1" customWidth="1"/>
    <col min="10754" max="10754" width="4.44140625" style="519" bestFit="1" customWidth="1"/>
    <col min="10755" max="10755" width="6" style="519" bestFit="1" customWidth="1"/>
    <col min="10756" max="10764" width="3.77734375" style="519" bestFit="1" customWidth="1"/>
    <col min="10765" max="10779" width="4.44140625" style="519" bestFit="1" customWidth="1"/>
    <col min="10780" max="11008" width="9" style="519"/>
    <col min="11009" max="11009" width="9" style="519" bestFit="1" customWidth="1"/>
    <col min="11010" max="11010" width="4.44140625" style="519" bestFit="1" customWidth="1"/>
    <col min="11011" max="11011" width="6" style="519" bestFit="1" customWidth="1"/>
    <col min="11012" max="11020" width="3.77734375" style="519" bestFit="1" customWidth="1"/>
    <col min="11021" max="11035" width="4.44140625" style="519" bestFit="1" customWidth="1"/>
    <col min="11036" max="11264" width="9" style="519"/>
    <col min="11265" max="11265" width="9" style="519" bestFit="1" customWidth="1"/>
    <col min="11266" max="11266" width="4.44140625" style="519" bestFit="1" customWidth="1"/>
    <col min="11267" max="11267" width="6" style="519" bestFit="1" customWidth="1"/>
    <col min="11268" max="11276" width="3.77734375" style="519" bestFit="1" customWidth="1"/>
    <col min="11277" max="11291" width="4.44140625" style="519" bestFit="1" customWidth="1"/>
    <col min="11292" max="11520" width="9" style="519"/>
    <col min="11521" max="11521" width="9" style="519" bestFit="1" customWidth="1"/>
    <col min="11522" max="11522" width="4.44140625" style="519" bestFit="1" customWidth="1"/>
    <col min="11523" max="11523" width="6" style="519" bestFit="1" customWidth="1"/>
    <col min="11524" max="11532" width="3.77734375" style="519" bestFit="1" customWidth="1"/>
    <col min="11533" max="11547" width="4.44140625" style="519" bestFit="1" customWidth="1"/>
    <col min="11548" max="11776" width="9" style="519"/>
    <col min="11777" max="11777" width="9" style="519" bestFit="1" customWidth="1"/>
    <col min="11778" max="11778" width="4.44140625" style="519" bestFit="1" customWidth="1"/>
    <col min="11779" max="11779" width="6" style="519" bestFit="1" customWidth="1"/>
    <col min="11780" max="11788" width="3.77734375" style="519" bestFit="1" customWidth="1"/>
    <col min="11789" max="11803" width="4.44140625" style="519" bestFit="1" customWidth="1"/>
    <col min="11804" max="12032" width="9" style="519"/>
    <col min="12033" max="12033" width="9" style="519" bestFit="1" customWidth="1"/>
    <col min="12034" max="12034" width="4.44140625" style="519" bestFit="1" customWidth="1"/>
    <col min="12035" max="12035" width="6" style="519" bestFit="1" customWidth="1"/>
    <col min="12036" max="12044" width="3.77734375" style="519" bestFit="1" customWidth="1"/>
    <col min="12045" max="12059" width="4.44140625" style="519" bestFit="1" customWidth="1"/>
    <col min="12060" max="12288" width="9" style="519"/>
    <col min="12289" max="12289" width="9" style="519" bestFit="1" customWidth="1"/>
    <col min="12290" max="12290" width="4.44140625" style="519" bestFit="1" customWidth="1"/>
    <col min="12291" max="12291" width="6" style="519" bestFit="1" customWidth="1"/>
    <col min="12292" max="12300" width="3.77734375" style="519" bestFit="1" customWidth="1"/>
    <col min="12301" max="12315" width="4.44140625" style="519" bestFit="1" customWidth="1"/>
    <col min="12316" max="12544" width="9" style="519"/>
    <col min="12545" max="12545" width="9" style="519" bestFit="1" customWidth="1"/>
    <col min="12546" max="12546" width="4.44140625" style="519" bestFit="1" customWidth="1"/>
    <col min="12547" max="12547" width="6" style="519" bestFit="1" customWidth="1"/>
    <col min="12548" max="12556" width="3.77734375" style="519" bestFit="1" customWidth="1"/>
    <col min="12557" max="12571" width="4.44140625" style="519" bestFit="1" customWidth="1"/>
    <col min="12572" max="12800" width="9" style="519"/>
    <col min="12801" max="12801" width="9" style="519" bestFit="1" customWidth="1"/>
    <col min="12802" max="12802" width="4.44140625" style="519" bestFit="1" customWidth="1"/>
    <col min="12803" max="12803" width="6" style="519" bestFit="1" customWidth="1"/>
    <col min="12804" max="12812" width="3.77734375" style="519" bestFit="1" customWidth="1"/>
    <col min="12813" max="12827" width="4.44140625" style="519" bestFit="1" customWidth="1"/>
    <col min="12828" max="13056" width="9" style="519"/>
    <col min="13057" max="13057" width="9" style="519" bestFit="1" customWidth="1"/>
    <col min="13058" max="13058" width="4.44140625" style="519" bestFit="1" customWidth="1"/>
    <col min="13059" max="13059" width="6" style="519" bestFit="1" customWidth="1"/>
    <col min="13060" max="13068" width="3.77734375" style="519" bestFit="1" customWidth="1"/>
    <col min="13069" max="13083" width="4.44140625" style="519" bestFit="1" customWidth="1"/>
    <col min="13084" max="13312" width="9" style="519"/>
    <col min="13313" max="13313" width="9" style="519" bestFit="1" customWidth="1"/>
    <col min="13314" max="13314" width="4.44140625" style="519" bestFit="1" customWidth="1"/>
    <col min="13315" max="13315" width="6" style="519" bestFit="1" customWidth="1"/>
    <col min="13316" max="13324" width="3.77734375" style="519" bestFit="1" customWidth="1"/>
    <col min="13325" max="13339" width="4.44140625" style="519" bestFit="1" customWidth="1"/>
    <col min="13340" max="13568" width="9" style="519"/>
    <col min="13569" max="13569" width="9" style="519" bestFit="1" customWidth="1"/>
    <col min="13570" max="13570" width="4.44140625" style="519" bestFit="1" customWidth="1"/>
    <col min="13571" max="13571" width="6" style="519" bestFit="1" customWidth="1"/>
    <col min="13572" max="13580" width="3.77734375" style="519" bestFit="1" customWidth="1"/>
    <col min="13581" max="13595" width="4.44140625" style="519" bestFit="1" customWidth="1"/>
    <col min="13596" max="13824" width="9" style="519"/>
    <col min="13825" max="13825" width="9" style="519" bestFit="1" customWidth="1"/>
    <col min="13826" max="13826" width="4.44140625" style="519" bestFit="1" customWidth="1"/>
    <col min="13827" max="13827" width="6" style="519" bestFit="1" customWidth="1"/>
    <col min="13828" max="13836" width="3.77734375" style="519" bestFit="1" customWidth="1"/>
    <col min="13837" max="13851" width="4.44140625" style="519" bestFit="1" customWidth="1"/>
    <col min="13852" max="14080" width="9" style="519"/>
    <col min="14081" max="14081" width="9" style="519" bestFit="1" customWidth="1"/>
    <col min="14082" max="14082" width="4.44140625" style="519" bestFit="1" customWidth="1"/>
    <col min="14083" max="14083" width="6" style="519" bestFit="1" customWidth="1"/>
    <col min="14084" max="14092" width="3.77734375" style="519" bestFit="1" customWidth="1"/>
    <col min="14093" max="14107" width="4.44140625" style="519" bestFit="1" customWidth="1"/>
    <col min="14108" max="14336" width="9" style="519"/>
    <col min="14337" max="14337" width="9" style="519" bestFit="1" customWidth="1"/>
    <col min="14338" max="14338" width="4.44140625" style="519" bestFit="1" customWidth="1"/>
    <col min="14339" max="14339" width="6" style="519" bestFit="1" customWidth="1"/>
    <col min="14340" max="14348" width="3.77734375" style="519" bestFit="1" customWidth="1"/>
    <col min="14349" max="14363" width="4.44140625" style="519" bestFit="1" customWidth="1"/>
    <col min="14364" max="14592" width="9" style="519"/>
    <col min="14593" max="14593" width="9" style="519" bestFit="1" customWidth="1"/>
    <col min="14594" max="14594" width="4.44140625" style="519" bestFit="1" customWidth="1"/>
    <col min="14595" max="14595" width="6" style="519" bestFit="1" customWidth="1"/>
    <col min="14596" max="14604" width="3.77734375" style="519" bestFit="1" customWidth="1"/>
    <col min="14605" max="14619" width="4.44140625" style="519" bestFit="1" customWidth="1"/>
    <col min="14620" max="14848" width="9" style="519"/>
    <col min="14849" max="14849" width="9" style="519" bestFit="1" customWidth="1"/>
    <col min="14850" max="14850" width="4.44140625" style="519" bestFit="1" customWidth="1"/>
    <col min="14851" max="14851" width="6" style="519" bestFit="1" customWidth="1"/>
    <col min="14852" max="14860" width="3.77734375" style="519" bestFit="1" customWidth="1"/>
    <col min="14861" max="14875" width="4.44140625" style="519" bestFit="1" customWidth="1"/>
    <col min="14876" max="15104" width="9" style="519"/>
    <col min="15105" max="15105" width="9" style="519" bestFit="1" customWidth="1"/>
    <col min="15106" max="15106" width="4.44140625" style="519" bestFit="1" customWidth="1"/>
    <col min="15107" max="15107" width="6" style="519" bestFit="1" customWidth="1"/>
    <col min="15108" max="15116" width="3.77734375" style="519" bestFit="1" customWidth="1"/>
    <col min="15117" max="15131" width="4.44140625" style="519" bestFit="1" customWidth="1"/>
    <col min="15132" max="15360" width="9" style="519"/>
    <col min="15361" max="15361" width="9" style="519" bestFit="1" customWidth="1"/>
    <col min="15362" max="15362" width="4.44140625" style="519" bestFit="1" customWidth="1"/>
    <col min="15363" max="15363" width="6" style="519" bestFit="1" customWidth="1"/>
    <col min="15364" max="15372" width="3.77734375" style="519" bestFit="1" customWidth="1"/>
    <col min="15373" max="15387" width="4.44140625" style="519" bestFit="1" customWidth="1"/>
    <col min="15388" max="15616" width="9" style="519"/>
    <col min="15617" max="15617" width="9" style="519" bestFit="1" customWidth="1"/>
    <col min="15618" max="15618" width="4.44140625" style="519" bestFit="1" customWidth="1"/>
    <col min="15619" max="15619" width="6" style="519" bestFit="1" customWidth="1"/>
    <col min="15620" max="15628" width="3.77734375" style="519" bestFit="1" customWidth="1"/>
    <col min="15629" max="15643" width="4.44140625" style="519" bestFit="1" customWidth="1"/>
    <col min="15644" max="15872" width="9" style="519"/>
    <col min="15873" max="15873" width="9" style="519" bestFit="1" customWidth="1"/>
    <col min="15874" max="15874" width="4.44140625" style="519" bestFit="1" customWidth="1"/>
    <col min="15875" max="15875" width="6" style="519" bestFit="1" customWidth="1"/>
    <col min="15876" max="15884" width="3.77734375" style="519" bestFit="1" customWidth="1"/>
    <col min="15885" max="15899" width="4.44140625" style="519" bestFit="1" customWidth="1"/>
    <col min="15900" max="16128" width="9" style="519"/>
    <col min="16129" max="16129" width="9" style="519" bestFit="1" customWidth="1"/>
    <col min="16130" max="16130" width="4.44140625" style="519" bestFit="1" customWidth="1"/>
    <col min="16131" max="16131" width="6" style="519" bestFit="1" customWidth="1"/>
    <col min="16132" max="16140" width="3.77734375" style="519" bestFit="1" customWidth="1"/>
    <col min="16141" max="16155" width="4.44140625" style="519" bestFit="1" customWidth="1"/>
    <col min="16156" max="16384" width="9" style="519"/>
  </cols>
  <sheetData>
    <row r="1" spans="1:27" s="505" customFormat="1" ht="16.5" customHeight="1">
      <c r="A1" s="505" t="s">
        <v>681</v>
      </c>
    </row>
    <row r="2" spans="1:27" s="505" customFormat="1">
      <c r="C2" s="505" t="s">
        <v>647</v>
      </c>
    </row>
    <row r="3" spans="1:27" s="505" customFormat="1" hidden="1">
      <c r="C3" s="505">
        <v>0</v>
      </c>
      <c r="D3" s="505">
        <v>1</v>
      </c>
      <c r="E3" s="505">
        <v>2</v>
      </c>
      <c r="F3" s="505">
        <v>3</v>
      </c>
      <c r="G3" s="505">
        <v>4</v>
      </c>
      <c r="H3" s="505">
        <v>5</v>
      </c>
      <c r="I3" s="505">
        <v>6</v>
      </c>
      <c r="J3" s="505">
        <v>7</v>
      </c>
      <c r="K3" s="505">
        <v>8</v>
      </c>
      <c r="L3" s="505">
        <v>9</v>
      </c>
      <c r="M3" s="505">
        <v>10</v>
      </c>
      <c r="N3" s="505">
        <v>11</v>
      </c>
      <c r="O3" s="505">
        <v>12</v>
      </c>
      <c r="P3" s="505">
        <v>13</v>
      </c>
      <c r="Q3" s="505">
        <v>14</v>
      </c>
      <c r="R3" s="505">
        <v>15</v>
      </c>
      <c r="S3" s="505">
        <v>16</v>
      </c>
      <c r="T3" s="505">
        <v>17</v>
      </c>
      <c r="U3" s="505">
        <v>18</v>
      </c>
      <c r="V3" s="505">
        <v>19</v>
      </c>
      <c r="W3" s="505">
        <v>20</v>
      </c>
      <c r="X3" s="505">
        <v>21</v>
      </c>
      <c r="Y3" s="505">
        <v>22</v>
      </c>
      <c r="Z3" s="505">
        <v>23</v>
      </c>
    </row>
    <row r="4" spans="1:27" s="505" customFormat="1" ht="16.5" customHeight="1">
      <c r="A4" s="506" t="s">
        <v>648</v>
      </c>
      <c r="B4" s="506"/>
      <c r="C4" s="506" t="s">
        <v>384</v>
      </c>
      <c r="D4" s="506" t="s">
        <v>385</v>
      </c>
      <c r="E4" s="506" t="s">
        <v>386</v>
      </c>
      <c r="F4" s="506" t="s">
        <v>387</v>
      </c>
      <c r="G4" s="506" t="s">
        <v>388</v>
      </c>
      <c r="H4" s="506" t="s">
        <v>389</v>
      </c>
      <c r="I4" s="506" t="s">
        <v>390</v>
      </c>
      <c r="J4" s="506" t="s">
        <v>391</v>
      </c>
      <c r="K4" s="506" t="s">
        <v>392</v>
      </c>
      <c r="L4" s="506" t="s">
        <v>393</v>
      </c>
      <c r="M4" s="506" t="s">
        <v>394</v>
      </c>
      <c r="N4" s="506" t="s">
        <v>395</v>
      </c>
      <c r="O4" s="506" t="s">
        <v>396</v>
      </c>
      <c r="P4" s="506" t="s">
        <v>397</v>
      </c>
      <c r="Q4" s="506" t="s">
        <v>398</v>
      </c>
      <c r="R4" s="506" t="s">
        <v>399</v>
      </c>
      <c r="S4" s="506" t="s">
        <v>400</v>
      </c>
      <c r="T4" s="506" t="s">
        <v>401</v>
      </c>
      <c r="U4" s="506" t="s">
        <v>402</v>
      </c>
      <c r="V4" s="506" t="s">
        <v>403</v>
      </c>
      <c r="W4" s="506" t="s">
        <v>404</v>
      </c>
      <c r="X4" s="506" t="s">
        <v>405</v>
      </c>
      <c r="Y4" s="506" t="s">
        <v>406</v>
      </c>
      <c r="Z4" s="506" t="s">
        <v>407</v>
      </c>
      <c r="AA4" s="506" t="s">
        <v>649</v>
      </c>
    </row>
    <row r="5" spans="1:27" s="505" customFormat="1" ht="16.5" customHeight="1">
      <c r="A5" s="506" t="s">
        <v>650</v>
      </c>
      <c r="B5" s="506">
        <v>1989</v>
      </c>
      <c r="C5" s="507">
        <v>0</v>
      </c>
      <c r="D5" s="507">
        <v>1</v>
      </c>
      <c r="E5" s="507">
        <v>5</v>
      </c>
      <c r="F5" s="507">
        <v>1</v>
      </c>
      <c r="G5" s="507">
        <v>2</v>
      </c>
      <c r="H5" s="507">
        <v>0</v>
      </c>
      <c r="I5" s="507">
        <v>1</v>
      </c>
      <c r="J5" s="507">
        <v>0</v>
      </c>
      <c r="K5" s="507">
        <v>4</v>
      </c>
      <c r="L5" s="507">
        <v>0</v>
      </c>
      <c r="M5" s="507">
        <v>1</v>
      </c>
      <c r="N5" s="507">
        <v>1</v>
      </c>
      <c r="O5" s="507">
        <v>1</v>
      </c>
      <c r="P5" s="507">
        <v>1</v>
      </c>
      <c r="Q5" s="507">
        <v>2</v>
      </c>
      <c r="R5" s="507">
        <v>3</v>
      </c>
      <c r="S5" s="507">
        <v>0</v>
      </c>
      <c r="T5" s="507">
        <v>3</v>
      </c>
      <c r="U5" s="507">
        <v>0</v>
      </c>
      <c r="V5" s="507">
        <v>1</v>
      </c>
      <c r="W5" s="507">
        <v>0</v>
      </c>
      <c r="X5" s="507">
        <v>3</v>
      </c>
      <c r="Y5" s="507">
        <v>1</v>
      </c>
      <c r="Z5" s="507">
        <v>3</v>
      </c>
      <c r="AA5" s="507">
        <v>34</v>
      </c>
    </row>
    <row r="6" spans="1:27" s="505" customFormat="1" ht="16.5" customHeight="1">
      <c r="A6" s="506" t="s">
        <v>651</v>
      </c>
      <c r="B6" s="506">
        <v>1990</v>
      </c>
      <c r="C6" s="507">
        <v>0</v>
      </c>
      <c r="D6" s="507">
        <v>0</v>
      </c>
      <c r="E6" s="507">
        <v>2</v>
      </c>
      <c r="F6" s="507">
        <v>2</v>
      </c>
      <c r="G6" s="507">
        <v>1</v>
      </c>
      <c r="H6" s="507">
        <v>2</v>
      </c>
      <c r="I6" s="507">
        <v>2</v>
      </c>
      <c r="J6" s="507">
        <v>1</v>
      </c>
      <c r="K6" s="507">
        <v>0</v>
      </c>
      <c r="L6" s="507">
        <v>3</v>
      </c>
      <c r="M6" s="507">
        <v>0</v>
      </c>
      <c r="N6" s="507">
        <v>3</v>
      </c>
      <c r="O6" s="507">
        <v>2</v>
      </c>
      <c r="P6" s="507">
        <v>2</v>
      </c>
      <c r="Q6" s="507">
        <v>0</v>
      </c>
      <c r="R6" s="507">
        <v>0</v>
      </c>
      <c r="S6" s="507">
        <v>1</v>
      </c>
      <c r="T6" s="507">
        <v>0</v>
      </c>
      <c r="U6" s="507">
        <v>0</v>
      </c>
      <c r="V6" s="507">
        <v>1</v>
      </c>
      <c r="W6" s="507">
        <v>1</v>
      </c>
      <c r="X6" s="507">
        <v>1</v>
      </c>
      <c r="Y6" s="507">
        <v>0</v>
      </c>
      <c r="Z6" s="507">
        <v>0</v>
      </c>
      <c r="AA6" s="507">
        <v>24</v>
      </c>
    </row>
    <row r="7" spans="1:27" s="505" customFormat="1" ht="16.5" customHeight="1">
      <c r="A7" s="506" t="s">
        <v>652</v>
      </c>
      <c r="B7" s="506">
        <v>1991</v>
      </c>
      <c r="C7" s="507">
        <v>0</v>
      </c>
      <c r="D7" s="507">
        <v>1</v>
      </c>
      <c r="E7" s="507">
        <v>2</v>
      </c>
      <c r="F7" s="507">
        <v>1</v>
      </c>
      <c r="G7" s="507">
        <v>1</v>
      </c>
      <c r="H7" s="507">
        <v>2</v>
      </c>
      <c r="I7" s="507">
        <v>1</v>
      </c>
      <c r="J7" s="507">
        <v>0</v>
      </c>
      <c r="K7" s="507">
        <v>2</v>
      </c>
      <c r="L7" s="507">
        <v>3</v>
      </c>
      <c r="M7" s="507">
        <v>0</v>
      </c>
      <c r="N7" s="507">
        <v>3</v>
      </c>
      <c r="O7" s="507">
        <v>0</v>
      </c>
      <c r="P7" s="507">
        <v>2</v>
      </c>
      <c r="Q7" s="507">
        <v>2</v>
      </c>
      <c r="R7" s="507">
        <v>2</v>
      </c>
      <c r="S7" s="507">
        <v>0</v>
      </c>
      <c r="T7" s="507">
        <v>1</v>
      </c>
      <c r="U7" s="507">
        <v>0</v>
      </c>
      <c r="V7" s="507">
        <v>3</v>
      </c>
      <c r="W7" s="507">
        <v>0</v>
      </c>
      <c r="X7" s="507">
        <v>4</v>
      </c>
      <c r="Y7" s="507">
        <v>0</v>
      </c>
      <c r="Z7" s="507">
        <v>1</v>
      </c>
      <c r="AA7" s="507">
        <v>31</v>
      </c>
    </row>
    <row r="8" spans="1:27" s="505" customFormat="1" ht="16.5" customHeight="1">
      <c r="A8" s="506" t="s">
        <v>653</v>
      </c>
      <c r="B8" s="506">
        <v>1992</v>
      </c>
      <c r="C8" s="507">
        <v>1</v>
      </c>
      <c r="D8" s="507">
        <v>1</v>
      </c>
      <c r="E8" s="507">
        <v>1</v>
      </c>
      <c r="F8" s="507">
        <v>0</v>
      </c>
      <c r="G8" s="507">
        <v>1</v>
      </c>
      <c r="H8" s="507">
        <v>2</v>
      </c>
      <c r="I8" s="507">
        <v>0</v>
      </c>
      <c r="J8" s="507">
        <v>2</v>
      </c>
      <c r="K8" s="507">
        <v>5</v>
      </c>
      <c r="L8" s="507">
        <v>4</v>
      </c>
      <c r="M8" s="507">
        <v>1</v>
      </c>
      <c r="N8" s="507">
        <v>1</v>
      </c>
      <c r="O8" s="507">
        <v>0</v>
      </c>
      <c r="P8" s="507">
        <v>3</v>
      </c>
      <c r="Q8" s="507">
        <v>0</v>
      </c>
      <c r="R8" s="507">
        <v>1</v>
      </c>
      <c r="S8" s="507">
        <v>3</v>
      </c>
      <c r="T8" s="507">
        <v>2</v>
      </c>
      <c r="U8" s="507">
        <v>3</v>
      </c>
      <c r="V8" s="507">
        <v>2</v>
      </c>
      <c r="W8" s="507">
        <v>1</v>
      </c>
      <c r="X8" s="507">
        <v>0</v>
      </c>
      <c r="Y8" s="507">
        <v>1</v>
      </c>
      <c r="Z8" s="507">
        <v>1</v>
      </c>
      <c r="AA8" s="507">
        <v>36</v>
      </c>
    </row>
    <row r="9" spans="1:27" s="505" customFormat="1" ht="16.5" customHeight="1">
      <c r="A9" s="506" t="s">
        <v>654</v>
      </c>
      <c r="B9" s="506">
        <v>1993</v>
      </c>
      <c r="C9" s="507">
        <v>2</v>
      </c>
      <c r="D9" s="507">
        <v>1</v>
      </c>
      <c r="E9" s="507">
        <v>0</v>
      </c>
      <c r="F9" s="507">
        <v>2</v>
      </c>
      <c r="G9" s="507">
        <v>3</v>
      </c>
      <c r="H9" s="507">
        <v>3</v>
      </c>
      <c r="I9" s="507">
        <v>2</v>
      </c>
      <c r="J9" s="507">
        <v>3</v>
      </c>
      <c r="K9" s="507">
        <v>5</v>
      </c>
      <c r="L9" s="507">
        <v>3</v>
      </c>
      <c r="M9" s="507">
        <v>0</v>
      </c>
      <c r="N9" s="507">
        <v>1</v>
      </c>
      <c r="O9" s="507">
        <v>4</v>
      </c>
      <c r="P9" s="507">
        <v>2</v>
      </c>
      <c r="Q9" s="507">
        <v>3</v>
      </c>
      <c r="R9" s="507">
        <v>2</v>
      </c>
      <c r="S9" s="507">
        <v>3</v>
      </c>
      <c r="T9" s="507">
        <v>1</v>
      </c>
      <c r="U9" s="507">
        <v>0</v>
      </c>
      <c r="V9" s="507">
        <v>0</v>
      </c>
      <c r="W9" s="507">
        <v>0</v>
      </c>
      <c r="X9" s="507">
        <v>2</v>
      </c>
      <c r="Y9" s="507">
        <v>1</v>
      </c>
      <c r="Z9" s="507">
        <v>1</v>
      </c>
      <c r="AA9" s="507">
        <v>44</v>
      </c>
    </row>
    <row r="10" spans="1:27" s="505" customFormat="1" ht="16.5" customHeight="1">
      <c r="A10" s="506" t="s">
        <v>655</v>
      </c>
      <c r="B10" s="506">
        <v>1994</v>
      </c>
      <c r="C10" s="507">
        <v>1</v>
      </c>
      <c r="D10" s="507">
        <v>2</v>
      </c>
      <c r="E10" s="507">
        <v>1</v>
      </c>
      <c r="F10" s="507">
        <v>0</v>
      </c>
      <c r="G10" s="507">
        <v>4</v>
      </c>
      <c r="H10" s="507">
        <v>2</v>
      </c>
      <c r="I10" s="507">
        <v>1</v>
      </c>
      <c r="J10" s="507">
        <v>2</v>
      </c>
      <c r="K10" s="507">
        <v>2</v>
      </c>
      <c r="L10" s="507">
        <v>2</v>
      </c>
      <c r="M10" s="507">
        <v>1</v>
      </c>
      <c r="N10" s="507">
        <v>1</v>
      </c>
      <c r="O10" s="507">
        <v>2</v>
      </c>
      <c r="P10" s="507">
        <v>0</v>
      </c>
      <c r="Q10" s="507">
        <v>2</v>
      </c>
      <c r="R10" s="507">
        <v>2</v>
      </c>
      <c r="S10" s="507">
        <v>0</v>
      </c>
      <c r="T10" s="507">
        <v>2</v>
      </c>
      <c r="U10" s="507">
        <v>1</v>
      </c>
      <c r="V10" s="507">
        <v>1</v>
      </c>
      <c r="W10" s="507">
        <v>3</v>
      </c>
      <c r="X10" s="507">
        <v>3</v>
      </c>
      <c r="Y10" s="507">
        <v>2</v>
      </c>
      <c r="Z10" s="507">
        <v>2</v>
      </c>
      <c r="AA10" s="507">
        <v>39</v>
      </c>
    </row>
    <row r="11" spans="1:27" s="505" customFormat="1" ht="16.5" customHeight="1">
      <c r="A11" s="506" t="s">
        <v>656</v>
      </c>
      <c r="B11" s="506">
        <v>1995</v>
      </c>
      <c r="C11" s="507">
        <v>3</v>
      </c>
      <c r="D11" s="507">
        <v>0</v>
      </c>
      <c r="E11" s="507">
        <v>2</v>
      </c>
      <c r="F11" s="507">
        <v>0</v>
      </c>
      <c r="G11" s="507">
        <v>2</v>
      </c>
      <c r="H11" s="507">
        <v>3</v>
      </c>
      <c r="I11" s="507">
        <v>1</v>
      </c>
      <c r="J11" s="507">
        <v>3</v>
      </c>
      <c r="K11" s="507">
        <v>3</v>
      </c>
      <c r="L11" s="507">
        <v>3</v>
      </c>
      <c r="M11" s="507">
        <v>4</v>
      </c>
      <c r="N11" s="507">
        <v>1</v>
      </c>
      <c r="O11" s="507">
        <v>2</v>
      </c>
      <c r="P11" s="507">
        <v>1</v>
      </c>
      <c r="Q11" s="507">
        <v>2</v>
      </c>
      <c r="R11" s="507">
        <v>5</v>
      </c>
      <c r="S11" s="507">
        <v>0</v>
      </c>
      <c r="T11" s="507">
        <v>1</v>
      </c>
      <c r="U11" s="507">
        <v>1</v>
      </c>
      <c r="V11" s="507">
        <v>3</v>
      </c>
      <c r="W11" s="507">
        <v>5</v>
      </c>
      <c r="X11" s="507">
        <v>2</v>
      </c>
      <c r="Y11" s="507">
        <v>0</v>
      </c>
      <c r="Z11" s="507">
        <v>6</v>
      </c>
      <c r="AA11" s="507">
        <v>53</v>
      </c>
    </row>
    <row r="12" spans="1:27" s="505" customFormat="1" ht="16.5" customHeight="1">
      <c r="A12" s="506" t="s">
        <v>657</v>
      </c>
      <c r="B12" s="506">
        <v>1996</v>
      </c>
      <c r="C12" s="507">
        <v>4</v>
      </c>
      <c r="D12" s="507">
        <v>2</v>
      </c>
      <c r="E12" s="507">
        <v>5</v>
      </c>
      <c r="F12" s="507">
        <v>3</v>
      </c>
      <c r="G12" s="507">
        <v>1</v>
      </c>
      <c r="H12" s="507">
        <v>2</v>
      </c>
      <c r="I12" s="507">
        <v>1</v>
      </c>
      <c r="J12" s="507">
        <v>4</v>
      </c>
      <c r="K12" s="507">
        <v>2</v>
      </c>
      <c r="L12" s="507">
        <v>1</v>
      </c>
      <c r="M12" s="507">
        <v>5</v>
      </c>
      <c r="N12" s="507">
        <v>3</v>
      </c>
      <c r="O12" s="507">
        <v>4</v>
      </c>
      <c r="P12" s="507">
        <v>4</v>
      </c>
      <c r="Q12" s="507">
        <v>3</v>
      </c>
      <c r="R12" s="507">
        <v>2</v>
      </c>
      <c r="S12" s="507">
        <v>2</v>
      </c>
      <c r="T12" s="507">
        <v>0</v>
      </c>
      <c r="U12" s="507">
        <v>0</v>
      </c>
      <c r="V12" s="507">
        <v>1</v>
      </c>
      <c r="W12" s="507">
        <v>2</v>
      </c>
      <c r="X12" s="507">
        <v>2</v>
      </c>
      <c r="Y12" s="507">
        <v>3</v>
      </c>
      <c r="Z12" s="507">
        <v>1</v>
      </c>
      <c r="AA12" s="507">
        <v>57</v>
      </c>
    </row>
    <row r="13" spans="1:27" s="505" customFormat="1" ht="16.5" customHeight="1">
      <c r="A13" s="506" t="s">
        <v>658</v>
      </c>
      <c r="B13" s="506">
        <v>1997</v>
      </c>
      <c r="C13" s="507">
        <v>1</v>
      </c>
      <c r="D13" s="507">
        <v>1</v>
      </c>
      <c r="E13" s="507">
        <v>3</v>
      </c>
      <c r="F13" s="507">
        <v>1</v>
      </c>
      <c r="G13" s="507">
        <v>2</v>
      </c>
      <c r="H13" s="507">
        <v>0</v>
      </c>
      <c r="I13" s="507">
        <v>2</v>
      </c>
      <c r="J13" s="507">
        <v>2</v>
      </c>
      <c r="K13" s="507">
        <v>0</v>
      </c>
      <c r="L13" s="507">
        <v>0</v>
      </c>
      <c r="M13" s="507">
        <v>1</v>
      </c>
      <c r="N13" s="507">
        <v>0</v>
      </c>
      <c r="O13" s="507">
        <v>0</v>
      </c>
      <c r="P13" s="507">
        <v>1</v>
      </c>
      <c r="Q13" s="507">
        <v>3</v>
      </c>
      <c r="R13" s="507">
        <v>1</v>
      </c>
      <c r="S13" s="507">
        <v>1</v>
      </c>
      <c r="T13" s="507">
        <v>1</v>
      </c>
      <c r="U13" s="507">
        <v>1</v>
      </c>
      <c r="V13" s="507">
        <v>0</v>
      </c>
      <c r="W13" s="507">
        <v>1</v>
      </c>
      <c r="X13" s="507">
        <v>0</v>
      </c>
      <c r="Y13" s="507">
        <v>3</v>
      </c>
      <c r="Z13" s="507">
        <v>2</v>
      </c>
      <c r="AA13" s="507">
        <v>27</v>
      </c>
    </row>
    <row r="14" spans="1:27" s="505" customFormat="1" ht="16.5" customHeight="1">
      <c r="A14" s="506" t="s">
        <v>659</v>
      </c>
      <c r="B14" s="506">
        <v>1998</v>
      </c>
      <c r="C14" s="507">
        <v>0</v>
      </c>
      <c r="D14" s="507">
        <v>1</v>
      </c>
      <c r="E14" s="507">
        <v>2</v>
      </c>
      <c r="F14" s="507">
        <v>3</v>
      </c>
      <c r="G14" s="507">
        <v>0</v>
      </c>
      <c r="H14" s="507">
        <v>2</v>
      </c>
      <c r="I14" s="507">
        <v>3</v>
      </c>
      <c r="J14" s="507">
        <v>2</v>
      </c>
      <c r="K14" s="507">
        <v>1</v>
      </c>
      <c r="L14" s="507">
        <v>1</v>
      </c>
      <c r="M14" s="507">
        <v>4</v>
      </c>
      <c r="N14" s="507">
        <v>0</v>
      </c>
      <c r="O14" s="507">
        <v>2</v>
      </c>
      <c r="P14" s="507">
        <v>1</v>
      </c>
      <c r="Q14" s="507">
        <v>0</v>
      </c>
      <c r="R14" s="507">
        <v>0</v>
      </c>
      <c r="S14" s="507">
        <v>1</v>
      </c>
      <c r="T14" s="507">
        <v>2</v>
      </c>
      <c r="U14" s="507">
        <v>0</v>
      </c>
      <c r="V14" s="507">
        <v>1</v>
      </c>
      <c r="W14" s="507">
        <v>0</v>
      </c>
      <c r="X14" s="507">
        <v>1</v>
      </c>
      <c r="Y14" s="507">
        <v>1</v>
      </c>
      <c r="Z14" s="507">
        <v>0</v>
      </c>
      <c r="AA14" s="507">
        <v>28</v>
      </c>
    </row>
    <row r="15" spans="1:27" s="505" customFormat="1" ht="16.5" customHeight="1">
      <c r="A15" s="506" t="s">
        <v>660</v>
      </c>
      <c r="B15" s="506">
        <v>1999</v>
      </c>
      <c r="C15" s="507">
        <v>0</v>
      </c>
      <c r="D15" s="507">
        <v>0</v>
      </c>
      <c r="E15" s="507">
        <v>2</v>
      </c>
      <c r="F15" s="507">
        <v>1</v>
      </c>
      <c r="G15" s="507">
        <v>4</v>
      </c>
      <c r="H15" s="507">
        <v>6</v>
      </c>
      <c r="I15" s="507">
        <v>2</v>
      </c>
      <c r="J15" s="507">
        <v>2</v>
      </c>
      <c r="K15" s="507">
        <v>2</v>
      </c>
      <c r="L15" s="507">
        <v>2</v>
      </c>
      <c r="M15" s="507">
        <v>0</v>
      </c>
      <c r="N15" s="507">
        <v>2</v>
      </c>
      <c r="O15" s="507">
        <v>2</v>
      </c>
      <c r="P15" s="507">
        <v>0</v>
      </c>
      <c r="Q15" s="507">
        <v>5</v>
      </c>
      <c r="R15" s="507">
        <v>1</v>
      </c>
      <c r="S15" s="507">
        <v>4</v>
      </c>
      <c r="T15" s="507">
        <v>0</v>
      </c>
      <c r="U15" s="507">
        <v>1</v>
      </c>
      <c r="V15" s="507">
        <v>1</v>
      </c>
      <c r="W15" s="507">
        <v>2</v>
      </c>
      <c r="X15" s="507">
        <v>0</v>
      </c>
      <c r="Y15" s="507">
        <v>0</v>
      </c>
      <c r="Z15" s="507">
        <v>1</v>
      </c>
      <c r="AA15" s="507">
        <v>40</v>
      </c>
    </row>
    <row r="16" spans="1:27" s="505" customFormat="1" ht="16.5" customHeight="1">
      <c r="A16" s="506" t="s">
        <v>661</v>
      </c>
      <c r="B16" s="506">
        <v>2000</v>
      </c>
      <c r="C16" s="507">
        <v>0</v>
      </c>
      <c r="D16" s="507">
        <v>1</v>
      </c>
      <c r="E16" s="507">
        <v>2</v>
      </c>
      <c r="F16" s="507">
        <v>3</v>
      </c>
      <c r="G16" s="507">
        <v>2</v>
      </c>
      <c r="H16" s="507">
        <v>0</v>
      </c>
      <c r="I16" s="507">
        <v>3</v>
      </c>
      <c r="J16" s="507">
        <v>4</v>
      </c>
      <c r="K16" s="507">
        <v>3</v>
      </c>
      <c r="L16" s="507">
        <v>1</v>
      </c>
      <c r="M16" s="507">
        <v>2</v>
      </c>
      <c r="N16" s="507">
        <v>2</v>
      </c>
      <c r="O16" s="507">
        <v>3</v>
      </c>
      <c r="P16" s="507">
        <v>0</v>
      </c>
      <c r="Q16" s="507">
        <v>0</v>
      </c>
      <c r="R16" s="507">
        <v>2</v>
      </c>
      <c r="S16" s="507">
        <v>2</v>
      </c>
      <c r="T16" s="507">
        <v>2</v>
      </c>
      <c r="U16" s="507">
        <v>1</v>
      </c>
      <c r="V16" s="507">
        <v>1</v>
      </c>
      <c r="W16" s="507">
        <v>1</v>
      </c>
      <c r="X16" s="507">
        <v>0</v>
      </c>
      <c r="Y16" s="507">
        <v>1</v>
      </c>
      <c r="Z16" s="507">
        <v>0</v>
      </c>
      <c r="AA16" s="507">
        <v>36</v>
      </c>
    </row>
    <row r="17" spans="1:27" s="505" customFormat="1" ht="16.5" customHeight="1">
      <c r="A17" s="506" t="s">
        <v>662</v>
      </c>
      <c r="B17" s="506">
        <v>2001</v>
      </c>
      <c r="C17" s="507">
        <v>1</v>
      </c>
      <c r="D17" s="507">
        <v>1</v>
      </c>
      <c r="E17" s="507">
        <v>2</v>
      </c>
      <c r="F17" s="507">
        <v>2</v>
      </c>
      <c r="G17" s="507">
        <v>2</v>
      </c>
      <c r="H17" s="507">
        <v>4</v>
      </c>
      <c r="I17" s="507">
        <v>1</v>
      </c>
      <c r="J17" s="507">
        <v>0</v>
      </c>
      <c r="K17" s="507">
        <v>3</v>
      </c>
      <c r="L17" s="507">
        <v>1</v>
      </c>
      <c r="M17" s="507">
        <v>1</v>
      </c>
      <c r="N17" s="507">
        <v>1</v>
      </c>
      <c r="O17" s="507">
        <v>2</v>
      </c>
      <c r="P17" s="507">
        <v>4</v>
      </c>
      <c r="Q17" s="507">
        <v>2</v>
      </c>
      <c r="R17" s="507">
        <v>1</v>
      </c>
      <c r="S17" s="507">
        <v>2</v>
      </c>
      <c r="T17" s="507">
        <v>1</v>
      </c>
      <c r="U17" s="507">
        <v>0</v>
      </c>
      <c r="V17" s="507">
        <v>0</v>
      </c>
      <c r="W17" s="507">
        <v>0</v>
      </c>
      <c r="X17" s="507">
        <v>1</v>
      </c>
      <c r="Y17" s="507">
        <v>2</v>
      </c>
      <c r="Z17" s="507">
        <v>2</v>
      </c>
      <c r="AA17" s="507">
        <v>36</v>
      </c>
    </row>
    <row r="18" spans="1:27" s="505" customFormat="1" ht="16.5" customHeight="1">
      <c r="A18" s="506" t="s">
        <v>663</v>
      </c>
      <c r="B18" s="506">
        <v>2002</v>
      </c>
      <c r="C18" s="507">
        <v>1</v>
      </c>
      <c r="D18" s="507">
        <v>0</v>
      </c>
      <c r="E18" s="507">
        <v>1</v>
      </c>
      <c r="F18" s="507">
        <v>0</v>
      </c>
      <c r="G18" s="507">
        <v>1</v>
      </c>
      <c r="H18" s="507">
        <v>1</v>
      </c>
      <c r="I18" s="507">
        <v>4</v>
      </c>
      <c r="J18" s="507">
        <v>0</v>
      </c>
      <c r="K18" s="507">
        <v>2</v>
      </c>
      <c r="L18" s="507">
        <v>0</v>
      </c>
      <c r="M18" s="507">
        <v>0</v>
      </c>
      <c r="N18" s="507">
        <v>1</v>
      </c>
      <c r="O18" s="507">
        <v>2</v>
      </c>
      <c r="P18" s="507">
        <v>2</v>
      </c>
      <c r="Q18" s="507">
        <v>1</v>
      </c>
      <c r="R18" s="507">
        <v>2</v>
      </c>
      <c r="S18" s="507">
        <v>1</v>
      </c>
      <c r="T18" s="507">
        <v>0</v>
      </c>
      <c r="U18" s="507">
        <v>2</v>
      </c>
      <c r="V18" s="507">
        <v>0</v>
      </c>
      <c r="W18" s="507">
        <v>0</v>
      </c>
      <c r="X18" s="507">
        <v>0</v>
      </c>
      <c r="Y18" s="507">
        <v>0</v>
      </c>
      <c r="Z18" s="507">
        <v>1</v>
      </c>
      <c r="AA18" s="507">
        <v>22</v>
      </c>
    </row>
    <row r="19" spans="1:27" s="505" customFormat="1" ht="16.5" customHeight="1">
      <c r="A19" s="506" t="s">
        <v>664</v>
      </c>
      <c r="B19" s="506">
        <v>2003</v>
      </c>
      <c r="C19" s="507">
        <v>3</v>
      </c>
      <c r="D19" s="507">
        <v>0</v>
      </c>
      <c r="E19" s="507">
        <v>2</v>
      </c>
      <c r="F19" s="507">
        <v>0</v>
      </c>
      <c r="G19" s="507">
        <v>2</v>
      </c>
      <c r="H19" s="507">
        <v>1</v>
      </c>
      <c r="I19" s="507">
        <v>1</v>
      </c>
      <c r="J19" s="507">
        <v>3</v>
      </c>
      <c r="K19" s="507">
        <v>1</v>
      </c>
      <c r="L19" s="507">
        <v>1</v>
      </c>
      <c r="M19" s="507">
        <v>2</v>
      </c>
      <c r="N19" s="507">
        <v>2</v>
      </c>
      <c r="O19" s="507">
        <v>5</v>
      </c>
      <c r="P19" s="507">
        <v>3</v>
      </c>
      <c r="Q19" s="507">
        <v>3</v>
      </c>
      <c r="R19" s="507">
        <v>0</v>
      </c>
      <c r="S19" s="507">
        <v>4</v>
      </c>
      <c r="T19" s="507">
        <v>2</v>
      </c>
      <c r="U19" s="507">
        <v>1</v>
      </c>
      <c r="V19" s="507">
        <v>0</v>
      </c>
      <c r="W19" s="507">
        <v>1</v>
      </c>
      <c r="X19" s="507">
        <v>1</v>
      </c>
      <c r="Y19" s="507">
        <v>0</v>
      </c>
      <c r="Z19" s="507">
        <v>3</v>
      </c>
      <c r="AA19" s="507">
        <v>41</v>
      </c>
    </row>
    <row r="20" spans="1:27" s="505" customFormat="1" ht="16.5" customHeight="1">
      <c r="A20" s="506" t="s">
        <v>665</v>
      </c>
      <c r="B20" s="506">
        <v>2004</v>
      </c>
      <c r="C20" s="507">
        <v>3</v>
      </c>
      <c r="D20" s="507">
        <v>1</v>
      </c>
      <c r="E20" s="507">
        <v>0</v>
      </c>
      <c r="F20" s="507">
        <v>1</v>
      </c>
      <c r="G20" s="507">
        <v>0</v>
      </c>
      <c r="H20" s="507">
        <v>4</v>
      </c>
      <c r="I20" s="507">
        <v>3</v>
      </c>
      <c r="J20" s="507">
        <v>3</v>
      </c>
      <c r="K20" s="507">
        <v>4</v>
      </c>
      <c r="L20" s="507">
        <v>2</v>
      </c>
      <c r="M20" s="507">
        <v>5</v>
      </c>
      <c r="N20" s="507">
        <v>2</v>
      </c>
      <c r="O20" s="507">
        <v>3</v>
      </c>
      <c r="P20" s="507">
        <v>3</v>
      </c>
      <c r="Q20" s="507">
        <v>3</v>
      </c>
      <c r="R20" s="507">
        <v>1</v>
      </c>
      <c r="S20" s="507">
        <v>2</v>
      </c>
      <c r="T20" s="507">
        <v>0</v>
      </c>
      <c r="U20" s="507">
        <v>3</v>
      </c>
      <c r="V20" s="507">
        <v>5</v>
      </c>
      <c r="W20" s="507">
        <v>3</v>
      </c>
      <c r="X20" s="507">
        <v>2</v>
      </c>
      <c r="Y20" s="507">
        <v>4</v>
      </c>
      <c r="Z20" s="507">
        <v>0</v>
      </c>
      <c r="AA20" s="507">
        <v>57</v>
      </c>
    </row>
    <row r="21" spans="1:27" s="505" customFormat="1" ht="16.5" customHeight="1">
      <c r="A21" s="506" t="s">
        <v>666</v>
      </c>
      <c r="B21" s="506">
        <v>2005</v>
      </c>
      <c r="C21" s="507">
        <v>3</v>
      </c>
      <c r="D21" s="507">
        <v>6</v>
      </c>
      <c r="E21" s="507">
        <v>0</v>
      </c>
      <c r="F21" s="507">
        <v>4</v>
      </c>
      <c r="G21" s="507">
        <v>1</v>
      </c>
      <c r="H21" s="507">
        <v>2</v>
      </c>
      <c r="I21" s="507">
        <v>5</v>
      </c>
      <c r="J21" s="507">
        <v>4</v>
      </c>
      <c r="K21" s="507">
        <v>6</v>
      </c>
      <c r="L21" s="507">
        <v>2</v>
      </c>
      <c r="M21" s="507">
        <v>4</v>
      </c>
      <c r="N21" s="507">
        <v>4</v>
      </c>
      <c r="O21" s="507">
        <v>2</v>
      </c>
      <c r="P21" s="507">
        <v>1</v>
      </c>
      <c r="Q21" s="507">
        <v>2</v>
      </c>
      <c r="R21" s="507">
        <v>0</v>
      </c>
      <c r="S21" s="507">
        <v>2</v>
      </c>
      <c r="T21" s="507">
        <v>1</v>
      </c>
      <c r="U21" s="507">
        <v>2</v>
      </c>
      <c r="V21" s="507">
        <v>1</v>
      </c>
      <c r="W21" s="507">
        <v>1</v>
      </c>
      <c r="X21" s="507">
        <v>2</v>
      </c>
      <c r="Y21" s="507">
        <v>1</v>
      </c>
      <c r="Z21" s="507">
        <v>3</v>
      </c>
      <c r="AA21" s="507">
        <v>59</v>
      </c>
    </row>
    <row r="22" spans="1:27" s="505" customFormat="1" ht="16.5" customHeight="1">
      <c r="A22" s="506" t="s">
        <v>667</v>
      </c>
      <c r="B22" s="506">
        <v>2006</v>
      </c>
      <c r="C22" s="507">
        <v>2</v>
      </c>
      <c r="D22" s="507">
        <v>2</v>
      </c>
      <c r="E22" s="507">
        <v>1</v>
      </c>
      <c r="F22" s="507">
        <v>0</v>
      </c>
      <c r="G22" s="507">
        <v>3</v>
      </c>
      <c r="H22" s="507">
        <v>1</v>
      </c>
      <c r="I22" s="507">
        <v>1</v>
      </c>
      <c r="J22" s="507">
        <v>1</v>
      </c>
      <c r="K22" s="507">
        <v>3</v>
      </c>
      <c r="L22" s="507">
        <v>1</v>
      </c>
      <c r="M22" s="507">
        <v>1</v>
      </c>
      <c r="N22" s="507">
        <v>3</v>
      </c>
      <c r="O22" s="507">
        <v>1</v>
      </c>
      <c r="P22" s="507">
        <v>1</v>
      </c>
      <c r="Q22" s="507">
        <v>2</v>
      </c>
      <c r="R22" s="507">
        <v>3</v>
      </c>
      <c r="S22" s="507">
        <v>1</v>
      </c>
      <c r="T22" s="507">
        <v>0</v>
      </c>
      <c r="U22" s="507">
        <v>1</v>
      </c>
      <c r="V22" s="507">
        <v>3</v>
      </c>
      <c r="W22" s="507">
        <v>3</v>
      </c>
      <c r="X22" s="507">
        <v>2</v>
      </c>
      <c r="Y22" s="507">
        <v>0</v>
      </c>
      <c r="Z22" s="507">
        <v>0</v>
      </c>
      <c r="AA22" s="507">
        <v>36</v>
      </c>
    </row>
    <row r="23" spans="1:27" s="505" customFormat="1" ht="16.5" customHeight="1">
      <c r="A23" s="506" t="s">
        <v>668</v>
      </c>
      <c r="B23" s="506">
        <v>2007</v>
      </c>
      <c r="C23" s="507">
        <v>1</v>
      </c>
      <c r="D23" s="507">
        <v>0</v>
      </c>
      <c r="E23" s="507">
        <v>0</v>
      </c>
      <c r="F23" s="507">
        <v>3</v>
      </c>
      <c r="G23" s="507">
        <v>3</v>
      </c>
      <c r="H23" s="507">
        <v>1</v>
      </c>
      <c r="I23" s="507">
        <v>2</v>
      </c>
      <c r="J23" s="507">
        <v>2</v>
      </c>
      <c r="K23" s="507">
        <v>5</v>
      </c>
      <c r="L23" s="507">
        <v>3</v>
      </c>
      <c r="M23" s="507">
        <v>2</v>
      </c>
      <c r="N23" s="507">
        <v>1</v>
      </c>
      <c r="O23" s="507">
        <v>0</v>
      </c>
      <c r="P23" s="507">
        <v>3</v>
      </c>
      <c r="Q23" s="507">
        <v>5</v>
      </c>
      <c r="R23" s="507">
        <v>3</v>
      </c>
      <c r="S23" s="507">
        <v>1</v>
      </c>
      <c r="T23" s="507">
        <v>1</v>
      </c>
      <c r="U23" s="507">
        <v>0</v>
      </c>
      <c r="V23" s="507">
        <v>1</v>
      </c>
      <c r="W23" s="507">
        <v>0</v>
      </c>
      <c r="X23" s="507">
        <v>5</v>
      </c>
      <c r="Y23" s="507">
        <v>2</v>
      </c>
      <c r="Z23" s="507">
        <v>1</v>
      </c>
      <c r="AA23" s="507">
        <v>45</v>
      </c>
    </row>
    <row r="24" spans="1:27" s="505" customFormat="1" ht="16.5" customHeight="1">
      <c r="A24" s="506" t="s">
        <v>669</v>
      </c>
      <c r="B24" s="506">
        <v>2008</v>
      </c>
      <c r="C24" s="507">
        <v>0</v>
      </c>
      <c r="D24" s="507">
        <v>3</v>
      </c>
      <c r="E24" s="507">
        <v>3</v>
      </c>
      <c r="F24" s="507">
        <v>0</v>
      </c>
      <c r="G24" s="507">
        <v>2</v>
      </c>
      <c r="H24" s="507">
        <v>3</v>
      </c>
      <c r="I24" s="507">
        <v>3</v>
      </c>
      <c r="J24" s="507">
        <v>8</v>
      </c>
      <c r="K24" s="507">
        <v>4</v>
      </c>
      <c r="L24" s="507">
        <v>3</v>
      </c>
      <c r="M24" s="507">
        <v>1</v>
      </c>
      <c r="N24" s="507">
        <v>5</v>
      </c>
      <c r="O24" s="507">
        <v>2</v>
      </c>
      <c r="P24" s="507">
        <v>4</v>
      </c>
      <c r="Q24" s="507">
        <v>4</v>
      </c>
      <c r="R24" s="507">
        <v>0</v>
      </c>
      <c r="S24" s="507">
        <v>0</v>
      </c>
      <c r="T24" s="507">
        <v>1</v>
      </c>
      <c r="U24" s="507">
        <v>3</v>
      </c>
      <c r="V24" s="507">
        <v>1</v>
      </c>
      <c r="W24" s="507">
        <v>1</v>
      </c>
      <c r="X24" s="507">
        <v>0</v>
      </c>
      <c r="Y24" s="507">
        <v>1</v>
      </c>
      <c r="Z24" s="507">
        <v>1</v>
      </c>
      <c r="AA24" s="507">
        <v>53</v>
      </c>
    </row>
    <row r="25" spans="1:27" s="505" customFormat="1" ht="16.5" customHeight="1">
      <c r="A25" s="508" t="s">
        <v>670</v>
      </c>
      <c r="B25" s="508">
        <v>2009</v>
      </c>
      <c r="C25" s="509">
        <v>2</v>
      </c>
      <c r="D25" s="509">
        <v>2</v>
      </c>
      <c r="E25" s="509">
        <v>1</v>
      </c>
      <c r="F25" s="509">
        <v>0</v>
      </c>
      <c r="G25" s="509">
        <v>1</v>
      </c>
      <c r="H25" s="509">
        <v>1</v>
      </c>
      <c r="I25" s="509">
        <v>2</v>
      </c>
      <c r="J25" s="509">
        <v>0</v>
      </c>
      <c r="K25" s="509">
        <v>5</v>
      </c>
      <c r="L25" s="509">
        <v>2</v>
      </c>
      <c r="M25" s="509">
        <v>2</v>
      </c>
      <c r="N25" s="509">
        <v>2</v>
      </c>
      <c r="O25" s="509">
        <v>3</v>
      </c>
      <c r="P25" s="509">
        <v>1</v>
      </c>
      <c r="Q25" s="509">
        <v>1</v>
      </c>
      <c r="R25" s="509">
        <v>3</v>
      </c>
      <c r="S25" s="509">
        <v>2</v>
      </c>
      <c r="T25" s="509">
        <v>1</v>
      </c>
      <c r="U25" s="509">
        <v>0</v>
      </c>
      <c r="V25" s="509">
        <v>3</v>
      </c>
      <c r="W25" s="509">
        <v>2</v>
      </c>
      <c r="X25" s="509">
        <v>2</v>
      </c>
      <c r="Y25" s="509">
        <v>1</v>
      </c>
      <c r="Z25" s="509">
        <v>0</v>
      </c>
      <c r="AA25" s="509">
        <v>39</v>
      </c>
    </row>
    <row r="26" spans="1:27" s="505" customFormat="1" ht="16.5" customHeight="1">
      <c r="A26" s="506" t="s">
        <v>671</v>
      </c>
      <c r="B26" s="506">
        <v>2010</v>
      </c>
      <c r="C26" s="507">
        <v>2</v>
      </c>
      <c r="D26" s="507">
        <v>0</v>
      </c>
      <c r="E26" s="507">
        <v>2</v>
      </c>
      <c r="F26" s="507">
        <v>1</v>
      </c>
      <c r="G26" s="507">
        <v>1</v>
      </c>
      <c r="H26" s="507">
        <v>0</v>
      </c>
      <c r="I26" s="507">
        <v>1</v>
      </c>
      <c r="J26" s="507">
        <v>5</v>
      </c>
      <c r="K26" s="507">
        <v>2</v>
      </c>
      <c r="L26" s="507">
        <v>4</v>
      </c>
      <c r="M26" s="507">
        <v>4</v>
      </c>
      <c r="N26" s="507">
        <v>1</v>
      </c>
      <c r="O26" s="507">
        <v>2</v>
      </c>
      <c r="P26" s="507">
        <v>0</v>
      </c>
      <c r="Q26" s="507">
        <v>1</v>
      </c>
      <c r="R26" s="507">
        <v>2</v>
      </c>
      <c r="S26" s="507">
        <v>3</v>
      </c>
      <c r="T26" s="507">
        <v>1</v>
      </c>
      <c r="U26" s="507">
        <v>1</v>
      </c>
      <c r="V26" s="507">
        <v>0</v>
      </c>
      <c r="W26" s="507">
        <v>0</v>
      </c>
      <c r="X26" s="507">
        <v>0</v>
      </c>
      <c r="Y26" s="507">
        <v>3</v>
      </c>
      <c r="Z26" s="507">
        <v>1</v>
      </c>
      <c r="AA26" s="507">
        <v>37</v>
      </c>
    </row>
    <row r="27" spans="1:27" s="505" customFormat="1" ht="16.5" customHeight="1">
      <c r="A27" s="508" t="s">
        <v>672</v>
      </c>
      <c r="B27" s="508">
        <v>2011</v>
      </c>
      <c r="C27" s="509">
        <v>3</v>
      </c>
      <c r="D27" s="509">
        <v>1</v>
      </c>
      <c r="E27" s="509">
        <v>2</v>
      </c>
      <c r="F27" s="509">
        <v>2</v>
      </c>
      <c r="G27" s="509">
        <v>0</v>
      </c>
      <c r="H27" s="509">
        <v>4</v>
      </c>
      <c r="I27" s="509">
        <v>4</v>
      </c>
      <c r="J27" s="509">
        <v>1</v>
      </c>
      <c r="K27" s="509">
        <v>0</v>
      </c>
      <c r="L27" s="509">
        <v>4</v>
      </c>
      <c r="M27" s="509">
        <v>3</v>
      </c>
      <c r="N27" s="509">
        <v>5</v>
      </c>
      <c r="O27" s="509">
        <v>2</v>
      </c>
      <c r="P27" s="509">
        <v>3</v>
      </c>
      <c r="Q27" s="509">
        <v>1</v>
      </c>
      <c r="R27" s="509">
        <v>1</v>
      </c>
      <c r="S27" s="509">
        <v>0</v>
      </c>
      <c r="T27" s="509">
        <v>2</v>
      </c>
      <c r="U27" s="509">
        <v>1</v>
      </c>
      <c r="V27" s="509">
        <v>0</v>
      </c>
      <c r="W27" s="509">
        <v>0</v>
      </c>
      <c r="X27" s="509">
        <v>1</v>
      </c>
      <c r="Y27" s="509">
        <v>0</v>
      </c>
      <c r="Z27" s="509">
        <v>0</v>
      </c>
      <c r="AA27" s="509">
        <v>40</v>
      </c>
    </row>
    <row r="28" spans="1:27" s="505" customFormat="1" ht="16.5" customHeight="1" thickBot="1">
      <c r="A28" s="508" t="s">
        <v>673</v>
      </c>
      <c r="B28" s="508">
        <v>2012</v>
      </c>
      <c r="C28" s="509">
        <v>0</v>
      </c>
      <c r="D28" s="509">
        <v>1</v>
      </c>
      <c r="E28" s="509">
        <v>2</v>
      </c>
      <c r="F28" s="509">
        <v>1</v>
      </c>
      <c r="G28" s="509">
        <v>5</v>
      </c>
      <c r="H28" s="509">
        <v>0</v>
      </c>
      <c r="I28" s="509">
        <v>2</v>
      </c>
      <c r="J28" s="509">
        <v>1</v>
      </c>
      <c r="K28" s="509">
        <v>2</v>
      </c>
      <c r="L28" s="509">
        <v>5</v>
      </c>
      <c r="M28" s="509">
        <v>1</v>
      </c>
      <c r="N28" s="509">
        <v>3</v>
      </c>
      <c r="O28" s="509">
        <v>3</v>
      </c>
      <c r="P28" s="509">
        <v>3</v>
      </c>
      <c r="Q28" s="509">
        <v>4</v>
      </c>
      <c r="R28" s="509">
        <v>4</v>
      </c>
      <c r="S28" s="509">
        <v>0</v>
      </c>
      <c r="T28" s="509">
        <v>3</v>
      </c>
      <c r="U28" s="509">
        <v>4</v>
      </c>
      <c r="V28" s="509">
        <v>1</v>
      </c>
      <c r="W28" s="509">
        <v>3</v>
      </c>
      <c r="X28" s="509">
        <v>2</v>
      </c>
      <c r="Y28" s="509">
        <v>3</v>
      </c>
      <c r="Z28" s="509">
        <v>0</v>
      </c>
      <c r="AA28" s="509">
        <v>53</v>
      </c>
    </row>
    <row r="29" spans="1:27" s="505" customFormat="1" ht="16.5" customHeight="1">
      <c r="A29" s="510" t="s">
        <v>674</v>
      </c>
      <c r="B29" s="511">
        <v>2013</v>
      </c>
      <c r="C29" s="512">
        <v>0</v>
      </c>
      <c r="D29" s="512">
        <v>1</v>
      </c>
      <c r="E29" s="512">
        <v>2</v>
      </c>
      <c r="F29" s="512">
        <v>4</v>
      </c>
      <c r="G29" s="512">
        <v>5</v>
      </c>
      <c r="H29" s="512">
        <v>1</v>
      </c>
      <c r="I29" s="512">
        <v>4</v>
      </c>
      <c r="J29" s="512">
        <v>2</v>
      </c>
      <c r="K29" s="512">
        <v>2</v>
      </c>
      <c r="L29" s="512">
        <v>3</v>
      </c>
      <c r="M29" s="512">
        <v>3</v>
      </c>
      <c r="N29" s="512">
        <v>2</v>
      </c>
      <c r="O29" s="512">
        <v>2</v>
      </c>
      <c r="P29" s="512">
        <v>0</v>
      </c>
      <c r="Q29" s="512">
        <v>0</v>
      </c>
      <c r="R29" s="512">
        <v>3</v>
      </c>
      <c r="S29" s="512">
        <v>3</v>
      </c>
      <c r="T29" s="512">
        <v>2</v>
      </c>
      <c r="U29" s="512">
        <v>3</v>
      </c>
      <c r="V29" s="512">
        <v>0</v>
      </c>
      <c r="W29" s="512">
        <v>1</v>
      </c>
      <c r="X29" s="512">
        <v>1</v>
      </c>
      <c r="Y29" s="512">
        <v>1</v>
      </c>
      <c r="Z29" s="512">
        <v>1</v>
      </c>
      <c r="AA29" s="513">
        <v>46</v>
      </c>
    </row>
    <row r="30" spans="1:27" s="505" customFormat="1" ht="16.5" customHeight="1">
      <c r="A30" s="514" t="s">
        <v>675</v>
      </c>
      <c r="B30" s="506">
        <v>2014</v>
      </c>
      <c r="C30" s="507">
        <v>1</v>
      </c>
      <c r="D30" s="507">
        <v>0</v>
      </c>
      <c r="E30" s="507">
        <v>1</v>
      </c>
      <c r="F30" s="507">
        <v>0</v>
      </c>
      <c r="G30" s="507">
        <v>2</v>
      </c>
      <c r="H30" s="507">
        <v>1</v>
      </c>
      <c r="I30" s="507">
        <v>3</v>
      </c>
      <c r="J30" s="507">
        <v>2</v>
      </c>
      <c r="K30" s="507">
        <v>1</v>
      </c>
      <c r="L30" s="507">
        <v>2</v>
      </c>
      <c r="M30" s="507">
        <v>5</v>
      </c>
      <c r="N30" s="507">
        <v>2</v>
      </c>
      <c r="O30" s="507">
        <v>3</v>
      </c>
      <c r="P30" s="507">
        <v>5</v>
      </c>
      <c r="Q30" s="507">
        <v>3</v>
      </c>
      <c r="R30" s="507">
        <v>3</v>
      </c>
      <c r="S30" s="507">
        <v>3</v>
      </c>
      <c r="T30" s="507">
        <v>3</v>
      </c>
      <c r="U30" s="507">
        <v>1</v>
      </c>
      <c r="V30" s="507">
        <v>2</v>
      </c>
      <c r="W30" s="507">
        <v>0</v>
      </c>
      <c r="X30" s="507">
        <v>1</v>
      </c>
      <c r="Y30" s="507">
        <v>1</v>
      </c>
      <c r="Z30" s="507">
        <v>0</v>
      </c>
      <c r="AA30" s="515">
        <v>45</v>
      </c>
    </row>
    <row r="31" spans="1:27" s="505" customFormat="1" ht="16.5" customHeight="1">
      <c r="A31" s="514" t="s">
        <v>676</v>
      </c>
      <c r="B31" s="506">
        <v>2015</v>
      </c>
      <c r="C31" s="507">
        <v>2</v>
      </c>
      <c r="D31" s="507">
        <v>0</v>
      </c>
      <c r="E31" s="507">
        <v>1</v>
      </c>
      <c r="F31" s="507">
        <v>6</v>
      </c>
      <c r="G31" s="507">
        <v>2</v>
      </c>
      <c r="H31" s="507">
        <v>1</v>
      </c>
      <c r="I31" s="507">
        <v>2</v>
      </c>
      <c r="J31" s="507">
        <v>5</v>
      </c>
      <c r="K31" s="507">
        <v>4</v>
      </c>
      <c r="L31" s="507">
        <v>5</v>
      </c>
      <c r="M31" s="507">
        <v>5</v>
      </c>
      <c r="N31" s="507">
        <v>5</v>
      </c>
      <c r="O31" s="507">
        <v>8</v>
      </c>
      <c r="P31" s="507">
        <v>1</v>
      </c>
      <c r="Q31" s="507">
        <v>1</v>
      </c>
      <c r="R31" s="507">
        <v>4</v>
      </c>
      <c r="S31" s="507">
        <v>8</v>
      </c>
      <c r="T31" s="507">
        <v>5</v>
      </c>
      <c r="U31" s="507">
        <v>1</v>
      </c>
      <c r="V31" s="507">
        <v>2</v>
      </c>
      <c r="W31" s="507">
        <v>2</v>
      </c>
      <c r="X31" s="507">
        <v>2</v>
      </c>
      <c r="Y31" s="507">
        <v>2</v>
      </c>
      <c r="Z31" s="507">
        <v>0</v>
      </c>
      <c r="AA31" s="515">
        <v>74</v>
      </c>
    </row>
    <row r="32" spans="1:27" s="505" customFormat="1" ht="16.5" customHeight="1">
      <c r="A32" s="514" t="s">
        <v>677</v>
      </c>
      <c r="B32" s="506">
        <v>2016</v>
      </c>
      <c r="C32" s="507">
        <v>3</v>
      </c>
      <c r="D32" s="507">
        <v>1</v>
      </c>
      <c r="E32" s="507">
        <v>0</v>
      </c>
      <c r="F32" s="507">
        <v>0</v>
      </c>
      <c r="G32" s="507">
        <v>1</v>
      </c>
      <c r="H32" s="507">
        <v>2</v>
      </c>
      <c r="I32" s="507">
        <v>0</v>
      </c>
      <c r="J32" s="507">
        <v>6</v>
      </c>
      <c r="K32" s="507">
        <v>0</v>
      </c>
      <c r="L32" s="507">
        <v>2</v>
      </c>
      <c r="M32" s="507">
        <v>2</v>
      </c>
      <c r="N32" s="507">
        <v>3</v>
      </c>
      <c r="O32" s="507">
        <v>7</v>
      </c>
      <c r="P32" s="507">
        <v>0</v>
      </c>
      <c r="Q32" s="507">
        <v>3</v>
      </c>
      <c r="R32" s="507">
        <v>1</v>
      </c>
      <c r="S32" s="507">
        <v>4</v>
      </c>
      <c r="T32" s="507">
        <v>6</v>
      </c>
      <c r="U32" s="507">
        <v>0</v>
      </c>
      <c r="V32" s="507">
        <v>2</v>
      </c>
      <c r="W32" s="507">
        <v>2</v>
      </c>
      <c r="X32" s="507">
        <v>1</v>
      </c>
      <c r="Y32" s="507">
        <v>3</v>
      </c>
      <c r="Z32" s="507">
        <v>0</v>
      </c>
      <c r="AA32" s="515">
        <v>49</v>
      </c>
    </row>
    <row r="33" spans="1:27" s="505" customFormat="1" ht="16.5" customHeight="1" thickBot="1">
      <c r="A33" s="678" t="s">
        <v>678</v>
      </c>
      <c r="B33" s="679">
        <v>2017</v>
      </c>
      <c r="C33" s="680">
        <v>0</v>
      </c>
      <c r="D33" s="680">
        <v>0</v>
      </c>
      <c r="E33" s="680">
        <v>0</v>
      </c>
      <c r="F33" s="680">
        <v>1</v>
      </c>
      <c r="G33" s="680">
        <v>0</v>
      </c>
      <c r="H33" s="680">
        <v>1</v>
      </c>
      <c r="I33" s="680">
        <v>1</v>
      </c>
      <c r="J33" s="680">
        <v>4</v>
      </c>
      <c r="K33" s="680">
        <v>6</v>
      </c>
      <c r="L33" s="680">
        <v>3</v>
      </c>
      <c r="M33" s="680">
        <v>5</v>
      </c>
      <c r="N33" s="680">
        <v>2</v>
      </c>
      <c r="O33" s="680">
        <v>4</v>
      </c>
      <c r="P33" s="680">
        <v>4</v>
      </c>
      <c r="Q33" s="680">
        <v>4</v>
      </c>
      <c r="R33" s="680">
        <v>3</v>
      </c>
      <c r="S33" s="680">
        <v>1</v>
      </c>
      <c r="T33" s="680">
        <v>1</v>
      </c>
      <c r="U33" s="680">
        <v>4</v>
      </c>
      <c r="V33" s="680">
        <v>2</v>
      </c>
      <c r="W33" s="680">
        <v>3</v>
      </c>
      <c r="X33" s="680">
        <v>0</v>
      </c>
      <c r="Y33" s="680">
        <v>0</v>
      </c>
      <c r="Z33" s="680">
        <v>0</v>
      </c>
      <c r="AA33" s="681">
        <v>49</v>
      </c>
    </row>
    <row r="34" spans="1:27" s="505" customFormat="1" ht="16.5" customHeight="1">
      <c r="A34" s="516" t="s">
        <v>679</v>
      </c>
      <c r="B34" s="516">
        <v>2018</v>
      </c>
      <c r="C34" s="517">
        <v>0</v>
      </c>
      <c r="D34" s="517">
        <v>0</v>
      </c>
      <c r="E34" s="517">
        <v>0</v>
      </c>
      <c r="F34" s="517">
        <v>0</v>
      </c>
      <c r="G34" s="517">
        <v>0</v>
      </c>
      <c r="H34" s="517">
        <v>0</v>
      </c>
      <c r="I34" s="517">
        <v>0</v>
      </c>
      <c r="J34" s="517">
        <v>0</v>
      </c>
      <c r="K34" s="517">
        <v>0</v>
      </c>
      <c r="L34" s="517">
        <v>0</v>
      </c>
      <c r="M34" s="517">
        <v>0</v>
      </c>
      <c r="N34" s="517">
        <v>0</v>
      </c>
      <c r="O34" s="517">
        <v>0</v>
      </c>
      <c r="P34" s="517">
        <v>0</v>
      </c>
      <c r="Q34" s="517">
        <v>0</v>
      </c>
      <c r="R34" s="517">
        <v>0</v>
      </c>
      <c r="S34" s="517">
        <v>0</v>
      </c>
      <c r="T34" s="517">
        <v>0</v>
      </c>
      <c r="U34" s="517">
        <v>0</v>
      </c>
      <c r="V34" s="517">
        <v>0</v>
      </c>
      <c r="W34" s="517">
        <v>0</v>
      </c>
      <c r="X34" s="517">
        <v>0</v>
      </c>
      <c r="Y34" s="517">
        <v>0</v>
      </c>
      <c r="Z34" s="517">
        <v>0</v>
      </c>
      <c r="AA34" s="517">
        <v>0</v>
      </c>
    </row>
    <row r="35" spans="1:27" s="505" customFormat="1" ht="16.5" customHeight="1">
      <c r="A35" s="506" t="s">
        <v>680</v>
      </c>
      <c r="B35" s="506">
        <v>2019</v>
      </c>
      <c r="C35" s="507">
        <v>0</v>
      </c>
      <c r="D35" s="507">
        <v>0</v>
      </c>
      <c r="E35" s="507">
        <v>0</v>
      </c>
      <c r="F35" s="507">
        <v>0</v>
      </c>
      <c r="G35" s="507">
        <v>0</v>
      </c>
      <c r="H35" s="507">
        <v>0</v>
      </c>
      <c r="I35" s="507">
        <v>0</v>
      </c>
      <c r="J35" s="507">
        <v>0</v>
      </c>
      <c r="K35" s="507">
        <v>0</v>
      </c>
      <c r="L35" s="507">
        <v>0</v>
      </c>
      <c r="M35" s="507">
        <v>0</v>
      </c>
      <c r="N35" s="507">
        <v>0</v>
      </c>
      <c r="O35" s="507">
        <v>0</v>
      </c>
      <c r="P35" s="507">
        <v>0</v>
      </c>
      <c r="Q35" s="507">
        <v>0</v>
      </c>
      <c r="R35" s="507">
        <v>0</v>
      </c>
      <c r="S35" s="507">
        <v>0</v>
      </c>
      <c r="T35" s="507">
        <v>0</v>
      </c>
      <c r="U35" s="507">
        <v>0</v>
      </c>
      <c r="V35" s="507">
        <v>0</v>
      </c>
      <c r="W35" s="507">
        <v>0</v>
      </c>
      <c r="X35" s="507">
        <v>0</v>
      </c>
      <c r="Y35" s="507">
        <v>0</v>
      </c>
      <c r="Z35" s="507">
        <v>0</v>
      </c>
      <c r="AA35" s="507">
        <v>0</v>
      </c>
    </row>
    <row r="36" spans="1:27" s="505" customFormat="1" ht="16.5" customHeight="1">
      <c r="A36" s="518"/>
      <c r="B36" s="518"/>
    </row>
  </sheetData>
  <phoneticPr fontId="1"/>
  <pageMargins left="0.78740157480314965" right="0.78740157480314965" top="0.78740157480314965" bottom="0.78740157480314965" header="0.15748031496062992" footer="0.15748031496062992"/>
  <pageSetup paperSize="9" scale="93" fitToWidth="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送付文書 (案)</vt:lpstr>
      <vt:lpstr>送付文書(担当課長宛)</vt:lpstr>
      <vt:lpstr>契約スケジュール</vt:lpstr>
      <vt:lpstr>内訳書</vt:lpstr>
      <vt:lpstr>運航計画</vt:lpstr>
      <vt:lpstr>仕様書作成の参考資料</vt:lpstr>
      <vt:lpstr>各月実績入力表</vt:lpstr>
      <vt:lpstr>船舶安全管理勤務時の超勤の考え方</vt:lpstr>
      <vt:lpstr>海難事故発生状況</vt:lpstr>
      <vt:lpstr>H31d船舶修理予定表</vt:lpstr>
      <vt:lpstr>→以下不要</vt:lpstr>
      <vt:lpstr>内訳案 (概算参考)</vt:lpstr>
      <vt:lpstr>H31d船舶修理予定表!Print_Area</vt:lpstr>
      <vt:lpstr>運航計画!Print_Area</vt:lpstr>
      <vt:lpstr>各月実績入力表!Print_Area</vt:lpstr>
      <vt:lpstr>契約スケジュール!Print_Area</vt:lpstr>
      <vt:lpstr>仕様書作成の参考資料!Print_Area</vt:lpstr>
      <vt:lpstr>船舶安全管理勤務時の超勤の考え方!Print_Area</vt:lpstr>
      <vt:lpstr>'内訳案 (概算参考)'!Print_Area</vt:lpstr>
      <vt:lpstr>内訳書!Print_Area</vt:lpstr>
      <vt:lpstr>運航計画!Print_Titles</vt:lpstr>
      <vt:lpstr>'内訳案 (概算参考)'!Print_Titles</vt:lpstr>
      <vt:lpstr>内訳書!Print_Titles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2024-12-24T08:07:22Z</cp:lastPrinted>
  <dcterms:created xsi:type="dcterms:W3CDTF">2014-11-18T09:43:00Z</dcterms:created>
  <dcterms:modified xsi:type="dcterms:W3CDTF">2025-04-07T04:24:56Z</dcterms:modified>
</cp:coreProperties>
</file>